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7.0.0 IMF\e_GDDS mission 2018\DOFT_Submissions\September update 2019\"/>
    </mc:Choice>
  </mc:AlternateContent>
  <bookViews>
    <workbookView xWindow="0" yWindow="0" windowWidth="21600" windowHeight="8835"/>
  </bookViews>
  <sheets>
    <sheet name="Dataset" sheetId="1" r:id="rId1"/>
    <sheet name="Source" sheetId="2" r:id="rId2"/>
  </sheets>
  <definedNames>
    <definedName name="_xlnm._FilterDatabase" localSheetId="0" hidden="1">Dataset!$A$4:$C$10</definedName>
  </definedNames>
  <calcPr calcId="152511"/>
</workbook>
</file>

<file path=xl/calcChain.xml><?xml version="1.0" encoding="utf-8"?>
<calcChain xmlns="http://schemas.openxmlformats.org/spreadsheetml/2006/main">
  <c r="AB24" i="1" l="1"/>
  <c r="AC24" i="1"/>
  <c r="AD24" i="1"/>
  <c r="AE24" i="1"/>
  <c r="AA24" i="1"/>
  <c r="AB23" i="1" l="1"/>
  <c r="AC23" i="1"/>
  <c r="AD23" i="1"/>
  <c r="AE23" i="1"/>
  <c r="C58" i="2"/>
  <c r="D58" i="2"/>
  <c r="E58" i="2"/>
  <c r="F58" i="2"/>
  <c r="G58" i="2"/>
  <c r="C51" i="2"/>
  <c r="D51" i="2"/>
  <c r="E51" i="2"/>
  <c r="F51" i="2"/>
  <c r="G51" i="2"/>
  <c r="B51" i="2"/>
  <c r="B58" i="2"/>
  <c r="AA23" i="1"/>
  <c r="AB22" i="1"/>
  <c r="AC22" i="1"/>
  <c r="AD22" i="1"/>
  <c r="AE22" i="1"/>
  <c r="AA22" i="1"/>
  <c r="AB21" i="1" l="1"/>
  <c r="AC21" i="1"/>
  <c r="AD21" i="1"/>
  <c r="AE21" i="1"/>
  <c r="AA21" i="1"/>
  <c r="AB18" i="1"/>
  <c r="AC18" i="1"/>
  <c r="AD18" i="1"/>
  <c r="AE18" i="1"/>
  <c r="AB19" i="1"/>
  <c r="AC19" i="1"/>
  <c r="AD19" i="1"/>
  <c r="AE19" i="1"/>
  <c r="AA19" i="1"/>
  <c r="AA18" i="1"/>
  <c r="AB17" i="1"/>
  <c r="AC17" i="1"/>
  <c r="AD17" i="1"/>
  <c r="AE17" i="1"/>
  <c r="AA17" i="1"/>
  <c r="AB16" i="1"/>
  <c r="AC16" i="1"/>
  <c r="AD16" i="1"/>
  <c r="AE16" i="1"/>
  <c r="AA16" i="1"/>
  <c r="AB15" i="1"/>
  <c r="AC15" i="1"/>
  <c r="AD15" i="1"/>
  <c r="AE15" i="1"/>
  <c r="AA15" i="1"/>
  <c r="AB14" i="1"/>
  <c r="AC14" i="1"/>
  <c r="AD14" i="1"/>
  <c r="AE14" i="1"/>
  <c r="AA14" i="1"/>
  <c r="AB12" i="1"/>
  <c r="AC12" i="1"/>
  <c r="AD12" i="1"/>
  <c r="AE12" i="1"/>
  <c r="AB13" i="1"/>
  <c r="AC13" i="1"/>
  <c r="AD13" i="1"/>
  <c r="AE13" i="1"/>
  <c r="AA13" i="1"/>
  <c r="AA12" i="1"/>
  <c r="AB11" i="1"/>
  <c r="AC11" i="1"/>
  <c r="AD11" i="1"/>
  <c r="AE11" i="1"/>
  <c r="AA11" i="1"/>
  <c r="C6" i="1" l="1"/>
  <c r="C7" i="1"/>
</calcChain>
</file>

<file path=xl/sharedStrings.xml><?xml version="1.0" encoding="utf-8"?>
<sst xmlns="http://schemas.openxmlformats.org/spreadsheetml/2006/main" count="125" uniqueCount="108">
  <si>
    <t>DATA_DOMAIN</t>
  </si>
  <si>
    <t>REF_AREA</t>
  </si>
  <si>
    <t>COUNTERPART_AREA</t>
  </si>
  <si>
    <t>FREQ</t>
  </si>
  <si>
    <t>UNIT_MULT</t>
  </si>
  <si>
    <t>INDICATOR</t>
  </si>
  <si>
    <t>Descriptor</t>
  </si>
  <si>
    <t>Country code</t>
  </si>
  <si>
    <t>M</t>
  </si>
  <si>
    <t>COMMENT</t>
  </si>
  <si>
    <t>Country</t>
  </si>
  <si>
    <t xml:space="preserve">Counterpart area </t>
  </si>
  <si>
    <t>Observation status</t>
  </si>
  <si>
    <t>Dataset</t>
  </si>
  <si>
    <t>_Z</t>
  </si>
  <si>
    <t>A</t>
  </si>
  <si>
    <t>Q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</si>
  <si>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</si>
  <si>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</si>
  <si>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</si>
  <si>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</si>
  <si>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</si>
  <si>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</si>
  <si>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CGD</t>
  </si>
  <si>
    <t>Central government debt</t>
  </si>
  <si>
    <t xml:space="preserve">    Domestic</t>
  </si>
  <si>
    <t xml:space="preserve">    External</t>
  </si>
  <si>
    <t>Bilateral</t>
  </si>
  <si>
    <t>CFDD</t>
  </si>
  <si>
    <t>China</t>
  </si>
  <si>
    <t>Japan</t>
  </si>
  <si>
    <t>Multilateral</t>
  </si>
  <si>
    <t>ADB</t>
  </si>
  <si>
    <t>EIB</t>
  </si>
  <si>
    <t>IDA</t>
  </si>
  <si>
    <t>Debt service</t>
  </si>
  <si>
    <t xml:space="preserve">    External debt service</t>
  </si>
  <si>
    <t>Primary balance</t>
  </si>
  <si>
    <t>Government development budget (before reclassification)</t>
  </si>
  <si>
    <t>VU</t>
  </si>
  <si>
    <t>GCALM_G01_XDC</t>
  </si>
  <si>
    <t>GCALMD_G01_XDC</t>
  </si>
  <si>
    <t>GCALMF_G01_XDC</t>
  </si>
  <si>
    <t>GCALMF_B_G01_XDC</t>
  </si>
  <si>
    <t>GCALMF_B_CFDD_G01_XDC</t>
  </si>
  <si>
    <t>GCALMF_B_CHN_G01_XDC</t>
  </si>
  <si>
    <t>GCALMF_B_JPN_G01_XDC</t>
  </si>
  <si>
    <t>GCALMF_M_G01_XDC</t>
  </si>
  <si>
    <t>GCALMF_M_ADB_G01_XDC</t>
  </si>
  <si>
    <t>GCALMF_M_EIB_G01_XDC</t>
  </si>
  <si>
    <t>GCALMF_M_IDA_G01_XDC</t>
  </si>
  <si>
    <t xml:space="preserve">GCALDSM_G01_XDC </t>
  </si>
  <si>
    <t>GCALDSMF_G01_XDC</t>
  </si>
  <si>
    <t>GCXOPB_G01_XDC</t>
  </si>
  <si>
    <t>GCGDBBR_XDC</t>
  </si>
  <si>
    <t>https://doft.gov.vu/images/2018/Vol-1--2-Budget-Book-2018-English.pdf</t>
  </si>
  <si>
    <t>Published online except for the lines highlighted in yellow, For yellow lines the data is provided to IMF Area Department</t>
  </si>
  <si>
    <t>Creditor</t>
  </si>
  <si>
    <t>End 2014</t>
  </si>
  <si>
    <t>End 2015</t>
  </si>
  <si>
    <t>End 2016</t>
  </si>
  <si>
    <t>End 2017</t>
  </si>
  <si>
    <t>End 2018</t>
  </si>
  <si>
    <t>China Eximbank</t>
  </si>
  <si>
    <t>JICA (Japan International Cooperation Agency)</t>
  </si>
  <si>
    <t>Total Bilateral</t>
  </si>
  <si>
    <t>Total Bilateral (% of nominal GDP)</t>
  </si>
  <si>
    <t>World Bank-IDA</t>
  </si>
  <si>
    <t>Total Multilateral</t>
  </si>
  <si>
    <t>Total Multilateral (% of nominal GDP)</t>
  </si>
  <si>
    <t>External Government Guarantees</t>
  </si>
  <si>
    <t>Total External Debt</t>
  </si>
  <si>
    <t>Total External Debt (% of nominal GDP)</t>
  </si>
  <si>
    <t>Domestic Bonds</t>
  </si>
  <si>
    <t>Domestic Government Guarantees</t>
  </si>
  <si>
    <t>Total Domestic Debt</t>
  </si>
  <si>
    <t>Total Domestic Debt (% of nominal GDP)</t>
  </si>
  <si>
    <t>Total Public Debt</t>
  </si>
  <si>
    <t>Total Public Debt (% of nominal GDP)</t>
  </si>
  <si>
    <t>AFD (Agence Française de Développement)</t>
  </si>
  <si>
    <t>Debt figures consolidated July 2019, in Vatu</t>
  </si>
  <si>
    <t>Debt Repayment Schedule</t>
  </si>
  <si>
    <t>Domestic Debt Servicing</t>
  </si>
  <si>
    <t>1)  Total Domestic Interest</t>
  </si>
  <si>
    <t>2)  Total Domestic Principal</t>
  </si>
  <si>
    <t>3)  Total Domestic Payments</t>
  </si>
  <si>
    <t>External Debt Servicing</t>
  </si>
  <si>
    <t>4)  Total External Interest</t>
  </si>
  <si>
    <t>5)  Total External Principal</t>
  </si>
  <si>
    <t>6)  Total External Payments</t>
  </si>
  <si>
    <t>Total Debt Servicing</t>
  </si>
  <si>
    <t>7)  Total Interest</t>
  </si>
  <si>
    <t>8)  Total Principal</t>
  </si>
  <si>
    <t>9)  Total Debt Servicing</t>
  </si>
  <si>
    <t>Total Debt Stock</t>
  </si>
  <si>
    <t>11)  Stock Of Domestic Debt</t>
  </si>
  <si>
    <t>12)  Stock Of External Debt</t>
  </si>
  <si>
    <t>13)  Total Stock Of Debt</t>
  </si>
  <si>
    <t>NLB</t>
  </si>
  <si>
    <t xml:space="preserve">Net lending / borrowing  (1-2+NOBz-31) </t>
  </si>
  <si>
    <t>GFS Code</t>
  </si>
  <si>
    <t>GFS Description</t>
  </si>
  <si>
    <t>Net lending/borrowing in VT millions</t>
  </si>
  <si>
    <t>Total 2014</t>
  </si>
  <si>
    <t>Total 2015</t>
  </si>
  <si>
    <t>Total 2016</t>
  </si>
  <si>
    <t>Total 2017</t>
  </si>
  <si>
    <t>Total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</si>
</sst>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0.0%"/>
    <numFmt numFmtId="167" formatCode="_-* #,##0_-;\-* #,##0_-;_-* &quot;-&quot;??_-;_-@_-"/>
    <numFmt numFmtId="168" formatCode="_(* #,##0_);_(* \(#,##0\);_(* &quot;-&quot;_);_(@_)"/>
    <numFmt numFmtId="169" formatCode="#,##0.0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FFFF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i/>
      <sz val="10"/>
      <color rgb="FF339966"/>
      <name val="Franklin Gothic Book"/>
      <family val="2"/>
    </font>
    <font>
      <b/>
      <sz val="10"/>
      <name val="Franklin Gothic Book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F75B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FF00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3">
    <xf numFmtId="0" fontId="0" fillId="0" borderId="0" xfId="0"/>
    <xf numFmtId="0" fontId="4" fillId="3" borderId="0" xfId="0" applyFont="1" applyFill="1"/>
    <xf numFmtId="0" fontId="4" fillId="2" borderId="0" xfId="0" applyFont="1" applyFill="1" applyBorder="1"/>
    <xf numFmtId="0" fontId="6" fillId="3" borderId="0" xfId="0" applyFont="1" applyFill="1"/>
    <xf numFmtId="0" fontId="7" fillId="4" borderId="4" xfId="0" applyFont="1" applyFill="1" applyBorder="1" applyAlignment="1">
      <alignment horizontal="left"/>
    </xf>
    <xf numFmtId="0" fontId="0" fillId="2" borderId="0" xfId="0" applyFont="1" applyFill="1" applyBorder="1"/>
    <xf numFmtId="0" fontId="0" fillId="2" borderId="5" xfId="0" applyFont="1" applyFill="1" applyBorder="1"/>
    <xf numFmtId="0" fontId="0" fillId="3" borderId="0" xfId="0" applyFont="1" applyFill="1"/>
    <xf numFmtId="0" fontId="7" fillId="4" borderId="1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0" fillId="2" borderId="8" xfId="0" applyFont="1" applyFill="1" applyBorder="1"/>
    <xf numFmtId="0" fontId="7" fillId="3" borderId="0" xfId="0" applyFont="1" applyFill="1" applyAlignment="1">
      <alignment horizontal="left"/>
    </xf>
    <xf numFmtId="0" fontId="7" fillId="4" borderId="1" xfId="0" applyFont="1" applyFill="1" applyBorder="1"/>
    <xf numFmtId="0" fontId="7" fillId="4" borderId="2" xfId="0" applyFont="1" applyFill="1" applyBorder="1"/>
    <xf numFmtId="0" fontId="7" fillId="2" borderId="2" xfId="0" applyFont="1" applyFill="1" applyBorder="1"/>
    <xf numFmtId="0" fontId="0" fillId="0" borderId="0" xfId="0" applyFont="1"/>
    <xf numFmtId="0" fontId="0" fillId="0" borderId="0" xfId="0" applyFont="1" applyAlignment="1">
      <alignment horizontal="left"/>
    </xf>
    <xf numFmtId="165" fontId="8" fillId="0" borderId="0" xfId="0" applyNumberFormat="1" applyFont="1" applyAlignment="1" applyProtection="1">
      <alignment horizontal="left"/>
    </xf>
    <xf numFmtId="0" fontId="0" fillId="0" borderId="0" xfId="0" applyFont="1" applyAlignment="1"/>
    <xf numFmtId="0" fontId="4" fillId="0" borderId="0" xfId="0" applyFont="1" applyFill="1" applyBorder="1" applyAlignment="1"/>
    <xf numFmtId="165" fontId="4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Border="1"/>
    <xf numFmtId="165" fontId="4" fillId="0" borderId="0" xfId="0" applyNumberFormat="1" applyFont="1" applyFill="1" applyBorder="1" applyAlignment="1" applyProtection="1">
      <alignment horizontal="left" indent="3"/>
    </xf>
    <xf numFmtId="2" fontId="0" fillId="0" borderId="0" xfId="0" applyNumberFormat="1" applyFont="1" applyAlignment="1"/>
    <xf numFmtId="2" fontId="8" fillId="0" borderId="0" xfId="0" applyNumberFormat="1" applyFont="1" applyBorder="1"/>
    <xf numFmtId="165" fontId="4" fillId="5" borderId="0" xfId="0" applyNumberFormat="1" applyFont="1" applyFill="1" applyBorder="1" applyAlignment="1" applyProtection="1">
      <alignment horizontal="left"/>
    </xf>
    <xf numFmtId="0" fontId="4" fillId="5" borderId="0" xfId="0" applyFont="1" applyFill="1" applyBorder="1"/>
    <xf numFmtId="165" fontId="4" fillId="0" borderId="0" xfId="0" applyNumberFormat="1" applyFont="1" applyFill="1" applyBorder="1" applyAlignment="1" applyProtection="1">
      <alignment horizontal="left" indent="5"/>
    </xf>
    <xf numFmtId="165" fontId="8" fillId="0" borderId="0" xfId="0" applyNumberFormat="1" applyFont="1" applyFill="1" applyAlignment="1" applyProtection="1">
      <alignment horizontal="left"/>
    </xf>
    <xf numFmtId="0" fontId="0" fillId="0" borderId="0" xfId="0" applyFont="1" applyFill="1" applyAlignment="1"/>
    <xf numFmtId="2" fontId="0" fillId="0" borderId="0" xfId="0" applyNumberFormat="1" applyFont="1" applyFill="1" applyAlignment="1"/>
    <xf numFmtId="0" fontId="9" fillId="0" borderId="0" xfId="8"/>
    <xf numFmtId="0" fontId="0" fillId="2" borderId="7" xfId="0" applyFont="1" applyFill="1" applyBorder="1" applyAlignment="1">
      <alignment horizontal="left" wrapText="1"/>
    </xf>
    <xf numFmtId="0" fontId="11" fillId="6" borderId="9" xfId="0" applyFont="1" applyFill="1" applyBorder="1"/>
    <xf numFmtId="0" fontId="11" fillId="6" borderId="10" xfId="0" applyFont="1" applyFill="1" applyBorder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12" fillId="7" borderId="12" xfId="0" applyFont="1" applyFill="1" applyBorder="1"/>
    <xf numFmtId="0" fontId="12" fillId="7" borderId="0" xfId="0" applyFont="1" applyFill="1" applyBorder="1"/>
    <xf numFmtId="0" fontId="12" fillId="7" borderId="13" xfId="0" applyFont="1" applyFill="1" applyBorder="1"/>
    <xf numFmtId="3" fontId="12" fillId="7" borderId="0" xfId="0" applyNumberFormat="1" applyFont="1" applyFill="1" applyBorder="1"/>
    <xf numFmtId="3" fontId="12" fillId="7" borderId="13" xfId="0" applyNumberFormat="1" applyFont="1" applyFill="1" applyBorder="1"/>
    <xf numFmtId="0" fontId="14" fillId="8" borderId="12" xfId="0" applyFont="1" applyFill="1" applyBorder="1"/>
    <xf numFmtId="3" fontId="12" fillId="8" borderId="0" xfId="0" applyNumberFormat="1" applyFont="1" applyFill="1" applyBorder="1"/>
    <xf numFmtId="3" fontId="12" fillId="8" borderId="13" xfId="0" applyNumberFormat="1" applyFont="1" applyFill="1" applyBorder="1"/>
    <xf numFmtId="166" fontId="12" fillId="8" borderId="0" xfId="10" applyNumberFormat="1" applyFont="1" applyFill="1" applyBorder="1"/>
    <xf numFmtId="166" fontId="12" fillId="8" borderId="13" xfId="10" applyNumberFormat="1" applyFont="1" applyFill="1" applyBorder="1"/>
    <xf numFmtId="166" fontId="12" fillId="7" borderId="0" xfId="10" applyNumberFormat="1" applyFont="1" applyFill="1" applyBorder="1"/>
    <xf numFmtId="166" fontId="12" fillId="7" borderId="13" xfId="10" applyNumberFormat="1" applyFont="1" applyFill="1" applyBorder="1"/>
    <xf numFmtId="0" fontId="14" fillId="9" borderId="9" xfId="0" applyFont="1" applyFill="1" applyBorder="1"/>
    <xf numFmtId="3" fontId="12" fillId="9" borderId="10" xfId="0" applyNumberFormat="1" applyFont="1" applyFill="1" applyBorder="1"/>
    <xf numFmtId="3" fontId="12" fillId="9" borderId="11" xfId="0" applyNumberFormat="1" applyFont="1" applyFill="1" applyBorder="1"/>
    <xf numFmtId="0" fontId="14" fillId="9" borderId="14" xfId="0" applyFont="1" applyFill="1" applyBorder="1"/>
    <xf numFmtId="166" fontId="12" fillId="9" borderId="15" xfId="10" applyNumberFormat="1" applyFont="1" applyFill="1" applyBorder="1"/>
    <xf numFmtId="166" fontId="12" fillId="9" borderId="16" xfId="10" applyNumberFormat="1" applyFont="1" applyFill="1" applyBorder="1"/>
    <xf numFmtId="0" fontId="14" fillId="7" borderId="12" xfId="0" applyFont="1" applyFill="1" applyBorder="1"/>
    <xf numFmtId="0" fontId="11" fillId="6" borderId="12" xfId="0" applyFont="1" applyFill="1" applyBorder="1"/>
    <xf numFmtId="3" fontId="11" fillId="6" borderId="0" xfId="0" applyNumberFormat="1" applyFont="1" applyFill="1" applyBorder="1"/>
    <xf numFmtId="3" fontId="11" fillId="6" borderId="13" xfId="0" applyNumberFormat="1" applyFont="1" applyFill="1" applyBorder="1"/>
    <xf numFmtId="0" fontId="11" fillId="6" borderId="14" xfId="0" applyFont="1" applyFill="1" applyBorder="1"/>
    <xf numFmtId="166" fontId="11" fillId="6" borderId="15" xfId="10" applyNumberFormat="1" applyFont="1" applyFill="1" applyBorder="1"/>
    <xf numFmtId="166" fontId="11" fillId="6" borderId="16" xfId="10" applyNumberFormat="1" applyFont="1" applyFill="1" applyBorder="1"/>
    <xf numFmtId="0" fontId="15" fillId="10" borderId="0" xfId="6" applyFont="1" applyFill="1" applyBorder="1"/>
    <xf numFmtId="0" fontId="5" fillId="0" borderId="0" xfId="6" applyFont="1" applyFill="1" applyBorder="1"/>
    <xf numFmtId="0" fontId="16" fillId="11" borderId="0" xfId="6" applyFont="1" applyFill="1" applyBorder="1"/>
    <xf numFmtId="0" fontId="5" fillId="0" borderId="0" xfId="6" applyFont="1" applyFill="1" applyBorder="1" applyAlignment="1">
      <alignment horizontal="center"/>
    </xf>
    <xf numFmtId="0" fontId="17" fillId="0" borderId="0" xfId="6" applyFont="1" applyFill="1" applyBorder="1" applyAlignment="1">
      <alignment horizontal="center"/>
    </xf>
    <xf numFmtId="167" fontId="5" fillId="0" borderId="0" xfId="11" applyNumberFormat="1" applyFont="1" applyFill="1" applyBorder="1"/>
    <xf numFmtId="41" fontId="13" fillId="0" borderId="0" xfId="12" applyFont="1" applyFill="1" applyBorder="1"/>
    <xf numFmtId="0" fontId="17" fillId="0" borderId="0" xfId="6" applyFont="1" applyFill="1" applyBorder="1"/>
    <xf numFmtId="167" fontId="17" fillId="0" borderId="0" xfId="11" applyNumberFormat="1" applyFont="1" applyFill="1" applyBorder="1"/>
    <xf numFmtId="167" fontId="5" fillId="12" borderId="0" xfId="9" applyNumberFormat="1" applyFont="1" applyFill="1" applyBorder="1"/>
    <xf numFmtId="167" fontId="5" fillId="0" borderId="0" xfId="6" applyNumberFormat="1" applyFont="1" applyFill="1" applyBorder="1"/>
    <xf numFmtId="167" fontId="17" fillId="0" borderId="0" xfId="6" applyNumberFormat="1" applyFont="1" applyFill="1" applyBorder="1"/>
    <xf numFmtId="43" fontId="5" fillId="0" borderId="0" xfId="6" applyNumberFormat="1" applyFont="1" applyFill="1" applyBorder="1"/>
    <xf numFmtId="166" fontId="5" fillId="0" borderId="0" xfId="14" applyNumberFormat="1" applyFont="1" applyFill="1" applyBorder="1"/>
    <xf numFmtId="9" fontId="13" fillId="0" borderId="0" xfId="14" applyFont="1" applyFill="1" applyBorder="1"/>
    <xf numFmtId="167" fontId="5" fillId="0" borderId="0" xfId="9" applyNumberFormat="1" applyFont="1" applyFill="1" applyBorder="1"/>
    <xf numFmtId="169" fontId="5" fillId="0" borderId="0" xfId="6" applyNumberFormat="1" applyFont="1" applyFill="1" applyBorder="1"/>
    <xf numFmtId="168" fontId="17" fillId="0" borderId="0" xfId="6" applyNumberFormat="1" applyFont="1" applyFill="1" applyBorder="1"/>
    <xf numFmtId="166" fontId="13" fillId="0" borderId="0" xfId="14" applyNumberFormat="1" applyFont="1" applyFill="1" applyBorder="1"/>
    <xf numFmtId="0" fontId="0" fillId="0" borderId="0" xfId="0" applyFill="1"/>
    <xf numFmtId="9" fontId="5" fillId="0" borderId="0" xfId="10" applyFont="1" applyFill="1" applyBorder="1"/>
    <xf numFmtId="167" fontId="17" fillId="0" borderId="0" xfId="9" applyNumberFormat="1" applyFont="1" applyFill="1" applyBorder="1"/>
    <xf numFmtId="167" fontId="5" fillId="5" borderId="0" xfId="9" applyNumberFormat="1" applyFont="1" applyFill="1" applyBorder="1"/>
    <xf numFmtId="167" fontId="17" fillId="5" borderId="0" xfId="9" applyNumberFormat="1" applyFont="1" applyFill="1" applyBorder="1"/>
    <xf numFmtId="167" fontId="18" fillId="12" borderId="0" xfId="9" applyNumberFormat="1" applyFont="1" applyFill="1" applyBorder="1"/>
    <xf numFmtId="0" fontId="19" fillId="0" borderId="0" xfId="0" applyFont="1" applyBorder="1" applyAlignment="1" applyProtection="1">
      <alignment horizontal="left"/>
    </xf>
    <xf numFmtId="0" fontId="19" fillId="0" borderId="0" xfId="0" applyFont="1" applyBorder="1" applyProtection="1"/>
    <xf numFmtId="0" fontId="20" fillId="0" borderId="0" xfId="0" applyFont="1" applyFill="1" applyBorder="1" applyAlignment="1" applyProtection="1">
      <alignment horizontal="left"/>
    </xf>
    <xf numFmtId="2" fontId="4" fillId="0" borderId="0" xfId="0" applyNumberFormat="1" applyFont="1" applyFill="1" applyAlignment="1"/>
  </cellXfs>
  <cellStyles count="15">
    <cellStyle name="Comma" xfId="9" builtinId="3"/>
    <cellStyle name="Comma [0] 3" xfId="12"/>
    <cellStyle name="Comma 10 2 2" xfId="13"/>
    <cellStyle name="Comma 2 3" xfId="11"/>
    <cellStyle name="Comma 4" xfId="7"/>
    <cellStyle name="Hyperlink" xfId="8" builtinId="8"/>
    <cellStyle name="Millares 10" xfId="2"/>
    <cellStyle name="Millares 8" xfId="5"/>
    <cellStyle name="Millares 9" xfId="3"/>
    <cellStyle name="Normal" xfId="0" builtinId="0"/>
    <cellStyle name="Normal 2 2 2" xfId="6"/>
    <cellStyle name="Normal 3" xfId="1"/>
    <cellStyle name="Normal 4" xfId="4"/>
    <cellStyle name="Percent" xfId="10" builtinId="5"/>
    <cellStyle name="Percent 2 2" xfId="1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4</xdr:col>
      <xdr:colOff>1151677</xdr:colOff>
      <xdr:row>37</xdr:row>
      <xdr:rowOff>84914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D91186A-3BE7-40F0-B9B3-80846D897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5760"/>
          <a:ext cx="6780952" cy="6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oft.gov.vu/images/2018/Vol-1--2-Budget-Book-2018-Englis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YB90"/>
  <sheetViews>
    <sheetView tabSelected="1" workbookViewId="0">
      <pane xSplit="3" ySplit="10" topLeftCell="X11" activePane="bottomRight" state="frozen"/>
      <selection pane="topRight" activeCell="E1" sqref="E1"/>
      <selection pane="bottomLeft" activeCell="A10" sqref="A10"/>
      <selection pane="bottomRight" activeCell="AA10" sqref="AA10:AE24"/>
    </sheetView>
  </sheetViews>
  <sheetFormatPr defaultColWidth="9.140625" defaultRowHeight="15" x14ac:dyDescent="0.25"/>
  <cols>
    <col min="1" max="1" width="22.85546875" style="19" customWidth="1"/>
    <col min="2" max="2" width="54.5703125" style="19" customWidth="1"/>
    <col min="3" max="3" width="24.28515625" style="18" bestFit="1" customWidth="1"/>
    <col min="4" max="16384" width="9.140625" style="18"/>
  </cols>
  <sheetData>
    <row r="1" spans="1:33 16199:16200" s="7" customFormat="1" x14ac:dyDescent="0.25">
      <c r="A1" s="4" t="s">
        <v>17</v>
      </c>
      <c r="B1" s="5" t="s">
        <v>18</v>
      </c>
      <c r="C1" s="6" t="s">
        <v>19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WYA1" s="3"/>
      <c r="WYB1" s="3"/>
    </row>
    <row r="2" spans="1:33 16199:16200" s="7" customFormat="1" x14ac:dyDescent="0.25">
      <c r="A2" s="4" t="s">
        <v>20</v>
      </c>
      <c r="B2" s="2" t="s">
        <v>21</v>
      </c>
      <c r="C2" s="6" t="s">
        <v>22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WYA2" s="3"/>
      <c r="WYB2" s="3"/>
    </row>
    <row r="3" spans="1:33 16199:16200" s="7" customFormat="1" x14ac:dyDescent="0.25">
      <c r="A3" s="4" t="s">
        <v>0</v>
      </c>
      <c r="B3" s="5" t="s">
        <v>23</v>
      </c>
      <c r="C3" s="6" t="s">
        <v>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WYA3" s="3" t="s">
        <v>8</v>
      </c>
      <c r="WYB3" s="3">
        <v>0</v>
      </c>
    </row>
    <row r="4" spans="1:33 16199:16200" s="7" customFormat="1" x14ac:dyDescent="0.25">
      <c r="A4" s="4" t="s">
        <v>1</v>
      </c>
      <c r="B4" s="2" t="s">
        <v>39</v>
      </c>
      <c r="C4" s="6" t="s">
        <v>10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WYA4" s="3" t="s">
        <v>16</v>
      </c>
      <c r="WYB4" s="3">
        <v>3</v>
      </c>
    </row>
    <row r="5" spans="1:33 16199:16200" s="7" customFormat="1" ht="15.75" thickBot="1" x14ac:dyDescent="0.3">
      <c r="A5" s="4" t="s">
        <v>2</v>
      </c>
      <c r="B5" s="5" t="s">
        <v>14</v>
      </c>
      <c r="C5" s="6" t="s">
        <v>11</v>
      </c>
      <c r="WYA5" s="3" t="s">
        <v>15</v>
      </c>
      <c r="WYB5" s="3">
        <v>6</v>
      </c>
    </row>
    <row r="6" spans="1:33 16199:16200" s="7" customFormat="1" x14ac:dyDescent="0.25">
      <c r="A6" s="8" t="s">
        <v>4</v>
      </c>
      <c r="B6" s="9">
        <v>6</v>
      </c>
      <c r="C6" s="10" t="str">
        <f>"Scale = "&amp;IF(B6=0,"Unit",(IF(B6=3,"Thousand",(IF(B6=6,"Million",(IF(B6=9,"Billion")))))))</f>
        <v>Scale = Million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WYA6" s="3"/>
      <c r="WYB6" s="3">
        <v>9</v>
      </c>
    </row>
    <row r="7" spans="1:33 16199:16200" s="7" customFormat="1" x14ac:dyDescent="0.25">
      <c r="A7" s="4" t="s">
        <v>3</v>
      </c>
      <c r="B7" s="5" t="s">
        <v>15</v>
      </c>
      <c r="C7" s="11" t="str">
        <f>"Frequency = "&amp;IF(B7="A","Annual",IF(B7="Q", "Quarterly", "Monthly"))</f>
        <v>Frequency = Annual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WYA7" s="3"/>
      <c r="WYB7" s="3"/>
    </row>
    <row r="8" spans="1:33 16199:16200" s="7" customFormat="1" ht="45.75" thickBot="1" x14ac:dyDescent="0.3">
      <c r="A8" s="12" t="s">
        <v>9</v>
      </c>
      <c r="B8" s="35" t="s">
        <v>56</v>
      </c>
      <c r="C8" s="13" t="s">
        <v>12</v>
      </c>
    </row>
    <row r="9" spans="1:33 16199:16200" s="7" customFormat="1" ht="15.75" thickBot="1" x14ac:dyDescent="0.3">
      <c r="A9" s="14"/>
    </row>
    <row r="10" spans="1:33 16199:16200" x14ac:dyDescent="0.25">
      <c r="A10" s="15" t="s">
        <v>7</v>
      </c>
      <c r="B10" s="16" t="s">
        <v>6</v>
      </c>
      <c r="C10" s="16" t="s">
        <v>5</v>
      </c>
      <c r="D10" s="17">
        <v>1991</v>
      </c>
      <c r="E10" s="17">
        <v>1992</v>
      </c>
      <c r="F10" s="17">
        <v>1993</v>
      </c>
      <c r="G10" s="17">
        <v>1994</v>
      </c>
      <c r="H10" s="17">
        <v>1995</v>
      </c>
      <c r="I10" s="17">
        <v>1996</v>
      </c>
      <c r="J10" s="17">
        <v>1997</v>
      </c>
      <c r="K10" s="17">
        <v>1998</v>
      </c>
      <c r="L10" s="17">
        <v>1999</v>
      </c>
      <c r="M10" s="17">
        <v>2000</v>
      </c>
      <c r="N10" s="17">
        <v>2001</v>
      </c>
      <c r="O10" s="17">
        <v>2002</v>
      </c>
      <c r="P10" s="17">
        <v>2003</v>
      </c>
      <c r="Q10" s="17">
        <v>2004</v>
      </c>
      <c r="R10" s="17">
        <v>2005</v>
      </c>
      <c r="S10" s="17">
        <v>2006</v>
      </c>
      <c r="T10" s="17">
        <v>2007</v>
      </c>
      <c r="U10" s="17">
        <v>2008</v>
      </c>
      <c r="V10" s="17">
        <v>2009</v>
      </c>
      <c r="W10" s="17">
        <v>2010</v>
      </c>
      <c r="X10" s="17">
        <v>2011</v>
      </c>
      <c r="Y10" s="17">
        <v>2012</v>
      </c>
      <c r="Z10" s="17">
        <v>2013</v>
      </c>
      <c r="AA10" s="17">
        <v>2014</v>
      </c>
      <c r="AB10" s="17">
        <v>2015</v>
      </c>
      <c r="AC10" s="17">
        <v>2016</v>
      </c>
      <c r="AD10" s="17">
        <v>2017</v>
      </c>
      <c r="AE10" s="17">
        <v>2018</v>
      </c>
      <c r="AF10" s="17"/>
    </row>
    <row r="11" spans="1:33 16199:16200" s="24" customFormat="1" x14ac:dyDescent="0.25">
      <c r="A11" s="22" t="s">
        <v>40</v>
      </c>
      <c r="B11" s="23" t="s">
        <v>24</v>
      </c>
      <c r="C11" s="22" t="s">
        <v>40</v>
      </c>
      <c r="D11" s="26">
        <v>3576.8278680000003</v>
      </c>
      <c r="E11" s="26">
        <v>4987.3128409999999</v>
      </c>
      <c r="F11" s="26">
        <v>4941.9142089999996</v>
      </c>
      <c r="G11" s="26">
        <v>5875.8</v>
      </c>
      <c r="H11" s="26">
        <v>6726</v>
      </c>
      <c r="I11" s="26">
        <v>6733.0934090000001</v>
      </c>
      <c r="J11" s="26">
        <v>7251.5146110000005</v>
      </c>
      <c r="K11" s="26">
        <v>9380.5</v>
      </c>
      <c r="L11" s="26">
        <v>10592.2</v>
      </c>
      <c r="M11" s="26">
        <v>13519.327404</v>
      </c>
      <c r="N11" s="26">
        <v>13881.041407999997</v>
      </c>
      <c r="O11" s="26">
        <v>14184.841408</v>
      </c>
      <c r="P11" s="26">
        <v>14702.869381</v>
      </c>
      <c r="Q11" s="26">
        <v>12409.1</v>
      </c>
      <c r="R11" s="26">
        <v>11336.6</v>
      </c>
      <c r="S11" s="26">
        <v>10773</v>
      </c>
      <c r="T11" s="26">
        <v>10305.200000000001</v>
      </c>
      <c r="U11" s="26">
        <v>12698.7</v>
      </c>
      <c r="V11" s="26">
        <v>13362.599999999999</v>
      </c>
      <c r="W11" s="26">
        <v>13144.3</v>
      </c>
      <c r="X11" s="26">
        <v>14676</v>
      </c>
      <c r="Y11" s="26">
        <v>15347.1</v>
      </c>
      <c r="Z11" s="26">
        <v>15346.9</v>
      </c>
      <c r="AA11" s="92">
        <f>Source!P30/1000000</f>
        <v>18185.397287725205</v>
      </c>
      <c r="AB11" s="92">
        <f>Source!Q30/1000000</f>
        <v>28461.394153725207</v>
      </c>
      <c r="AC11" s="92">
        <f>Source!R30/1000000</f>
        <v>35505.367601725207</v>
      </c>
      <c r="AD11" s="92">
        <f>Source!S30/1000000</f>
        <v>42703.537964725205</v>
      </c>
      <c r="AE11" s="92">
        <f>Source!T30/1000000</f>
        <v>45835.969826861699</v>
      </c>
      <c r="AF11" s="26"/>
      <c r="AG11" s="26"/>
    </row>
    <row r="12" spans="1:33 16199:16200" s="24" customFormat="1" x14ac:dyDescent="0.25">
      <c r="A12" s="22" t="s">
        <v>41</v>
      </c>
      <c r="B12" s="23" t="s">
        <v>25</v>
      </c>
      <c r="C12" s="22" t="s">
        <v>41</v>
      </c>
      <c r="D12" s="26">
        <v>4.8999999999999773</v>
      </c>
      <c r="E12" s="26">
        <v>744.9</v>
      </c>
      <c r="F12" s="26">
        <v>624.9</v>
      </c>
      <c r="G12" s="26">
        <v>1444.8</v>
      </c>
      <c r="H12" s="26">
        <v>1737</v>
      </c>
      <c r="I12" s="26">
        <v>1676</v>
      </c>
      <c r="J12" s="26">
        <v>2126.5</v>
      </c>
      <c r="K12" s="26">
        <v>2460.5</v>
      </c>
      <c r="L12" s="26">
        <v>2406.1999999999998</v>
      </c>
      <c r="M12" s="26">
        <v>2863.3274039999988</v>
      </c>
      <c r="N12" s="26">
        <v>3740.0414079999982</v>
      </c>
      <c r="O12" s="26">
        <v>4970.8414080000011</v>
      </c>
      <c r="P12" s="26">
        <v>5602.4693810000008</v>
      </c>
      <c r="Q12" s="26">
        <v>3484.1</v>
      </c>
      <c r="R12" s="26">
        <v>3328</v>
      </c>
      <c r="S12" s="26">
        <v>3103</v>
      </c>
      <c r="T12" s="26">
        <v>2983</v>
      </c>
      <c r="U12" s="26">
        <v>2583</v>
      </c>
      <c r="V12" s="26">
        <v>2484.6999999999998</v>
      </c>
      <c r="W12" s="26">
        <v>3284.7</v>
      </c>
      <c r="X12" s="26">
        <v>4234.8999999999996</v>
      </c>
      <c r="Y12" s="26">
        <v>5623.5</v>
      </c>
      <c r="Z12" s="26">
        <v>5823.5</v>
      </c>
      <c r="AA12" s="92">
        <f>Source!P27/1000000</f>
        <v>7192.71</v>
      </c>
      <c r="AB12" s="92">
        <f>Source!Q27/1000000</f>
        <v>7224.4430000000002</v>
      </c>
      <c r="AC12" s="92">
        <f>Source!R27/1000000</f>
        <v>8817.0093799999995</v>
      </c>
      <c r="AD12" s="92">
        <f>Source!S27/1000000</f>
        <v>8922.1593799999991</v>
      </c>
      <c r="AE12" s="92">
        <f>Source!T27/1000000</f>
        <v>7306.5043800000003</v>
      </c>
      <c r="AF12" s="26"/>
      <c r="AG12" s="26"/>
    </row>
    <row r="13" spans="1:33 16199:16200" s="24" customFormat="1" x14ac:dyDescent="0.25">
      <c r="A13" s="22" t="s">
        <v>42</v>
      </c>
      <c r="B13" s="23" t="s">
        <v>26</v>
      </c>
      <c r="C13" s="22" t="s">
        <v>42</v>
      </c>
      <c r="D13" s="26">
        <v>3571.9278680000002</v>
      </c>
      <c r="E13" s="26">
        <v>4242.4128410000003</v>
      </c>
      <c r="F13" s="26">
        <v>4317.0142089999999</v>
      </c>
      <c r="G13" s="26">
        <v>4431</v>
      </c>
      <c r="H13" s="26">
        <v>4989</v>
      </c>
      <c r="I13" s="26">
        <v>5057.0934090000001</v>
      </c>
      <c r="J13" s="26">
        <v>5125.0146110000005</v>
      </c>
      <c r="K13" s="26">
        <v>6920</v>
      </c>
      <c r="L13" s="26">
        <v>8186</v>
      </c>
      <c r="M13" s="26">
        <v>10656</v>
      </c>
      <c r="N13" s="26">
        <v>10141</v>
      </c>
      <c r="O13" s="26">
        <v>9214</v>
      </c>
      <c r="P13" s="26">
        <v>9100.4</v>
      </c>
      <c r="Q13" s="26">
        <v>8925</v>
      </c>
      <c r="R13" s="26">
        <v>8008.6</v>
      </c>
      <c r="S13" s="26">
        <v>7670</v>
      </c>
      <c r="T13" s="26">
        <v>7322.2</v>
      </c>
      <c r="U13" s="26">
        <v>10115.700000000001</v>
      </c>
      <c r="V13" s="26">
        <v>10877.9</v>
      </c>
      <c r="W13" s="26">
        <v>9859.6</v>
      </c>
      <c r="X13" s="26">
        <v>10441.1</v>
      </c>
      <c r="Y13" s="26">
        <v>9723.6</v>
      </c>
      <c r="Z13" s="26">
        <v>9523.5</v>
      </c>
      <c r="AA13" s="92">
        <f>Source!P22/1000000</f>
        <v>10992.687287725206</v>
      </c>
      <c r="AB13" s="92">
        <f>Source!Q22/1000000</f>
        <v>21236.951153725207</v>
      </c>
      <c r="AC13" s="92">
        <f>Source!R22/1000000</f>
        <v>26688.358221725208</v>
      </c>
      <c r="AD13" s="92">
        <f>Source!S22/1000000</f>
        <v>33781.378584725207</v>
      </c>
      <c r="AE13" s="92">
        <f>Source!T22/1000000</f>
        <v>38529.465446861701</v>
      </c>
      <c r="AF13" s="26"/>
      <c r="AG13" s="26"/>
    </row>
    <row r="14" spans="1:33 16199:16200" s="24" customFormat="1" x14ac:dyDescent="0.25">
      <c r="A14" s="22" t="s">
        <v>43</v>
      </c>
      <c r="B14" s="25" t="s">
        <v>27</v>
      </c>
      <c r="C14" s="22" t="s">
        <v>43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1">
        <v>3222.2000000000003</v>
      </c>
      <c r="W14" s="21">
        <v>3400.1</v>
      </c>
      <c r="X14" s="21">
        <v>4105.5</v>
      </c>
      <c r="Y14" s="26">
        <v>4015.9</v>
      </c>
      <c r="Z14" s="26">
        <v>4242.6000000000004</v>
      </c>
      <c r="AA14" s="92">
        <f>Source!P13/1000000</f>
        <v>4225.4358970000003</v>
      </c>
      <c r="AB14" s="92">
        <f>Source!Q13/1000000</f>
        <v>14075.787483</v>
      </c>
      <c r="AC14" s="92">
        <f>Source!R13/1000000</f>
        <v>18747.969234</v>
      </c>
      <c r="AD14" s="92">
        <f>Source!S13/1000000</f>
        <v>23749.903076999999</v>
      </c>
      <c r="AE14" s="92">
        <f>Source!T13/1000000</f>
        <v>25117.798433136497</v>
      </c>
      <c r="AF14" s="26"/>
      <c r="AG14" s="26"/>
    </row>
    <row r="15" spans="1:33 16199:16200" s="24" customFormat="1" x14ac:dyDescent="0.25">
      <c r="A15" s="22" t="s">
        <v>44</v>
      </c>
      <c r="B15" s="30" t="s">
        <v>28</v>
      </c>
      <c r="C15" s="22" t="s">
        <v>44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2">
        <v>425.9</v>
      </c>
      <c r="W15" s="32">
        <v>297.10000000000002</v>
      </c>
      <c r="X15" s="32">
        <v>258.89999999999998</v>
      </c>
      <c r="Y15" s="33">
        <v>226.6</v>
      </c>
      <c r="Z15" s="33">
        <v>214.8</v>
      </c>
      <c r="AA15" s="92">
        <f>Source!P10/1000000</f>
        <v>166.581041</v>
      </c>
      <c r="AB15" s="92">
        <f>Source!Q10/1000000</f>
        <v>128.974917</v>
      </c>
      <c r="AC15" s="92">
        <f>Source!R10/1000000</f>
        <v>94.242076999999995</v>
      </c>
      <c r="AD15" s="92">
        <f>Source!S10/1000000</f>
        <v>68.515923999999998</v>
      </c>
      <c r="AE15" s="92">
        <f>Source!T10/1000000</f>
        <v>33.408248999999998</v>
      </c>
      <c r="AF15" s="33"/>
      <c r="AG15" s="33"/>
    </row>
    <row r="16" spans="1:33 16199:16200" s="24" customFormat="1" x14ac:dyDescent="0.25">
      <c r="A16" s="22" t="s">
        <v>45</v>
      </c>
      <c r="B16" s="30" t="s">
        <v>29</v>
      </c>
      <c r="C16" s="22" t="s">
        <v>45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2">
        <v>2796.3</v>
      </c>
      <c r="W16" s="32">
        <v>3103</v>
      </c>
      <c r="X16" s="32">
        <v>3846.6</v>
      </c>
      <c r="Y16" s="33">
        <v>3789.3</v>
      </c>
      <c r="Z16" s="33">
        <v>4027.8</v>
      </c>
      <c r="AA16" s="92">
        <f>Source!P11/1000000</f>
        <v>3820.0686019999998</v>
      </c>
      <c r="AB16" s="92">
        <f>Source!Q11/1000000</f>
        <v>12271.222385999999</v>
      </c>
      <c r="AC16" s="92">
        <f>Source!R11/1000000</f>
        <v>14400.893834</v>
      </c>
      <c r="AD16" s="92">
        <f>Source!S11/1000000</f>
        <v>16780.018341999999</v>
      </c>
      <c r="AE16" s="92">
        <f>Source!T11/1000000</f>
        <v>16713.137879000002</v>
      </c>
      <c r="AF16" s="33"/>
      <c r="AG16" s="33"/>
    </row>
    <row r="17" spans="1:33" s="24" customFormat="1" x14ac:dyDescent="0.25">
      <c r="A17" s="22" t="s">
        <v>46</v>
      </c>
      <c r="B17" s="30" t="s">
        <v>30</v>
      </c>
      <c r="C17" s="22" t="s">
        <v>46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2"/>
      <c r="W17" s="32"/>
      <c r="X17" s="32"/>
      <c r="Y17" s="33">
        <v>0</v>
      </c>
      <c r="Z17" s="33">
        <v>0</v>
      </c>
      <c r="AA17" s="92">
        <f>Source!P12/1000000</f>
        <v>238.78625400000001</v>
      </c>
      <c r="AB17" s="92">
        <f>Source!Q12/1000000</f>
        <v>1675.5901799999999</v>
      </c>
      <c r="AC17" s="92">
        <f>Source!R12/1000000</f>
        <v>4252.8333229999998</v>
      </c>
      <c r="AD17" s="92">
        <f>Source!S12/1000000</f>
        <v>6901.3688110000003</v>
      </c>
      <c r="AE17" s="92">
        <f>Source!T12/1000000</f>
        <v>8371.2523051364988</v>
      </c>
      <c r="AF17" s="33"/>
      <c r="AG17" s="33"/>
    </row>
    <row r="18" spans="1:33" s="24" customFormat="1" x14ac:dyDescent="0.25">
      <c r="A18" s="22" t="s">
        <v>47</v>
      </c>
      <c r="B18" s="25" t="s">
        <v>31</v>
      </c>
      <c r="C18" s="22" t="s">
        <v>47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2">
        <v>7655.7</v>
      </c>
      <c r="W18" s="32">
        <v>6459.4500000000007</v>
      </c>
      <c r="X18" s="32">
        <v>6335.6</v>
      </c>
      <c r="Y18" s="33">
        <v>5707.7</v>
      </c>
      <c r="Z18" s="33">
        <v>5280.9</v>
      </c>
      <c r="AA18" s="92">
        <f>Source!P18/1000000</f>
        <v>4876.560598</v>
      </c>
      <c r="AB18" s="92">
        <f>Source!Q18/1000000</f>
        <v>5270.4728779999996</v>
      </c>
      <c r="AC18" s="92">
        <f>Source!R18/1000000</f>
        <v>6049.6981949999999</v>
      </c>
      <c r="AD18" s="92">
        <f>Source!S18/1000000</f>
        <v>8140.7847149999998</v>
      </c>
      <c r="AE18" s="92">
        <f>Source!T18/1000000</f>
        <v>11520.976221000001</v>
      </c>
      <c r="AF18" s="33"/>
      <c r="AG18" s="33"/>
    </row>
    <row r="19" spans="1:33" s="24" customFormat="1" x14ac:dyDescent="0.25">
      <c r="A19" s="22" t="s">
        <v>48</v>
      </c>
      <c r="B19" s="30" t="s">
        <v>32</v>
      </c>
      <c r="C19" s="22" t="s">
        <v>48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2">
        <v>5911.5</v>
      </c>
      <c r="W19" s="32">
        <v>5149.8</v>
      </c>
      <c r="X19" s="32">
        <v>5133.6000000000004</v>
      </c>
      <c r="Y19" s="33">
        <v>4635.8999999999996</v>
      </c>
      <c r="Z19" s="33">
        <v>4251.7</v>
      </c>
      <c r="AA19" s="92">
        <f>Source!P16/1000000</f>
        <v>3976.699126</v>
      </c>
      <c r="AB19" s="92">
        <f>Source!Q16/1000000</f>
        <v>4262.5631119999998</v>
      </c>
      <c r="AC19" s="92">
        <f>Source!R16/1000000</f>
        <v>4686.4553400000004</v>
      </c>
      <c r="AD19" s="92">
        <f>Source!S16/1000000</f>
        <v>5017.1580050000002</v>
      </c>
      <c r="AE19" s="92">
        <f>Source!T16/1000000</f>
        <v>5065.9402520000003</v>
      </c>
      <c r="AF19" s="33"/>
      <c r="AG19" s="33"/>
    </row>
    <row r="20" spans="1:33" s="24" customFormat="1" x14ac:dyDescent="0.25">
      <c r="A20" s="22" t="s">
        <v>49</v>
      </c>
      <c r="B20" s="30" t="s">
        <v>33</v>
      </c>
      <c r="C20" s="22" t="s">
        <v>49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2">
        <v>362</v>
      </c>
      <c r="W20" s="32">
        <v>222.76</v>
      </c>
      <c r="X20" s="32">
        <v>165.3</v>
      </c>
      <c r="Y20" s="33">
        <v>111.3</v>
      </c>
      <c r="Z20" s="33">
        <v>62.1</v>
      </c>
      <c r="AA20" s="92">
        <v>0</v>
      </c>
      <c r="AB20" s="92">
        <v>0</v>
      </c>
      <c r="AC20" s="92">
        <v>0</v>
      </c>
      <c r="AD20" s="92">
        <v>0</v>
      </c>
      <c r="AE20" s="92">
        <v>0</v>
      </c>
      <c r="AF20" s="33"/>
      <c r="AG20" s="33"/>
    </row>
    <row r="21" spans="1:33" s="24" customFormat="1" x14ac:dyDescent="0.25">
      <c r="A21" s="22" t="s">
        <v>50</v>
      </c>
      <c r="B21" s="30" t="s">
        <v>34</v>
      </c>
      <c r="C21" s="24" t="s">
        <v>50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2">
        <v>1382.2</v>
      </c>
      <c r="W21" s="32">
        <v>1086.8900000000001</v>
      </c>
      <c r="X21" s="32">
        <v>1036.7</v>
      </c>
      <c r="Y21" s="33">
        <v>960.6</v>
      </c>
      <c r="Z21" s="33">
        <v>967</v>
      </c>
      <c r="AA21" s="92">
        <f>Source!P17/1000000</f>
        <v>899.86147200000005</v>
      </c>
      <c r="AB21" s="92">
        <f>Source!Q17/1000000</f>
        <v>1007.909766</v>
      </c>
      <c r="AC21" s="92">
        <f>Source!R17/1000000</f>
        <v>1363.242855</v>
      </c>
      <c r="AD21" s="92">
        <f>Source!S17/1000000</f>
        <v>3123.62671</v>
      </c>
      <c r="AE21" s="92">
        <f>Source!T17/1000000</f>
        <v>6455.0359689999996</v>
      </c>
      <c r="AF21" s="33"/>
      <c r="AG21" s="33"/>
    </row>
    <row r="22" spans="1:33" s="24" customFormat="1" x14ac:dyDescent="0.25">
      <c r="A22" s="22" t="s">
        <v>51</v>
      </c>
      <c r="B22" s="28" t="s">
        <v>35</v>
      </c>
      <c r="C22" s="24" t="s">
        <v>51</v>
      </c>
      <c r="D22" s="26"/>
      <c r="E22" s="26"/>
      <c r="F22" s="26"/>
      <c r="G22" s="26"/>
      <c r="H22" s="26"/>
      <c r="I22" s="26"/>
      <c r="J22" s="26">
        <v>437.390849</v>
      </c>
      <c r="K22" s="26">
        <v>217.81111999999999</v>
      </c>
      <c r="L22" s="26">
        <v>1056.3933999999999</v>
      </c>
      <c r="M22" s="26">
        <v>370.94935399999997</v>
      </c>
      <c r="N22" s="26">
        <v>379.4</v>
      </c>
      <c r="O22" s="26">
        <v>424.9</v>
      </c>
      <c r="P22" s="26">
        <v>466.29999999999995</v>
      </c>
      <c r="Q22" s="26">
        <v>548.33189999999991</v>
      </c>
      <c r="R22" s="26">
        <v>870</v>
      </c>
      <c r="S22" s="26">
        <v>531.01126599999998</v>
      </c>
      <c r="T22" s="26">
        <v>519.79999999999995</v>
      </c>
      <c r="U22" s="26">
        <v>582.4</v>
      </c>
      <c r="V22" s="26">
        <v>695</v>
      </c>
      <c r="W22" s="26">
        <v>631.5</v>
      </c>
      <c r="X22" s="26">
        <v>705</v>
      </c>
      <c r="Y22" s="26">
        <v>1401.1200000000003</v>
      </c>
      <c r="Z22" s="26">
        <v>1670.35</v>
      </c>
      <c r="AA22" s="92">
        <f>Source!B65/1000000</f>
        <v>2256.8869079999999</v>
      </c>
      <c r="AB22" s="92">
        <f>Source!C65/1000000</f>
        <v>2352.8218670000001</v>
      </c>
      <c r="AC22" s="92">
        <f>Source!D65/1000000</f>
        <v>2958.4193399999999</v>
      </c>
      <c r="AD22" s="92">
        <f>Source!E65/1000000</f>
        <v>2309.7715440000002</v>
      </c>
      <c r="AE22" s="92">
        <f>Source!F65/1000000</f>
        <v>4466.0651779999998</v>
      </c>
      <c r="AF22" s="26"/>
      <c r="AG22" s="26"/>
    </row>
    <row r="23" spans="1:33" s="24" customFormat="1" x14ac:dyDescent="0.25">
      <c r="A23" s="22" t="s">
        <v>52</v>
      </c>
      <c r="B23" s="29" t="s">
        <v>36</v>
      </c>
      <c r="C23" s="24" t="s">
        <v>52</v>
      </c>
      <c r="D23" s="26"/>
      <c r="E23" s="26"/>
      <c r="F23" s="26"/>
      <c r="G23" s="26"/>
      <c r="H23" s="26"/>
      <c r="I23" s="26"/>
      <c r="J23" s="26">
        <v>55.535183000000004</v>
      </c>
      <c r="K23" s="26">
        <v>73.911119999999997</v>
      </c>
      <c r="L23" s="26">
        <v>869.2</v>
      </c>
      <c r="M23" s="26">
        <v>188.949354</v>
      </c>
      <c r="N23" s="26">
        <v>206.5</v>
      </c>
      <c r="O23" s="26">
        <v>207.2</v>
      </c>
      <c r="P23" s="26">
        <v>224.8</v>
      </c>
      <c r="Q23" s="26">
        <v>282.20000000000005</v>
      </c>
      <c r="R23" s="26">
        <v>598</v>
      </c>
      <c r="S23" s="26">
        <v>287.92269499999998</v>
      </c>
      <c r="T23" s="26">
        <v>278.70000000000005</v>
      </c>
      <c r="U23" s="26">
        <v>355.9</v>
      </c>
      <c r="V23" s="26">
        <v>506</v>
      </c>
      <c r="W23" s="26">
        <v>437.1</v>
      </c>
      <c r="X23" s="26">
        <v>455.1</v>
      </c>
      <c r="Y23" s="26">
        <v>475.6</v>
      </c>
      <c r="Z23" s="26"/>
      <c r="AA23" s="92">
        <f>Source!B58/1000000</f>
        <v>685.17379900000003</v>
      </c>
      <c r="AB23" s="92">
        <f>Source!C58/1000000</f>
        <v>735.25206600000001</v>
      </c>
      <c r="AC23" s="92">
        <f>Source!D58/1000000</f>
        <v>958.67130399999996</v>
      </c>
      <c r="AD23" s="92">
        <f>Source!E58/1000000</f>
        <v>904.52246000000002</v>
      </c>
      <c r="AE23" s="92">
        <f>Source!F58/1000000</f>
        <v>1929.399764</v>
      </c>
      <c r="AF23" s="26"/>
      <c r="AG23" s="26"/>
    </row>
    <row r="24" spans="1:33" s="24" customFormat="1" x14ac:dyDescent="0.25">
      <c r="A24" s="22" t="s">
        <v>53</v>
      </c>
      <c r="B24" s="29" t="s">
        <v>37</v>
      </c>
      <c r="C24" s="24" t="s">
        <v>53</v>
      </c>
      <c r="D24" s="26">
        <v>-1059.574548999999</v>
      </c>
      <c r="E24" s="26">
        <v>-341.866209999999</v>
      </c>
      <c r="F24" s="26">
        <v>-697.92954999999949</v>
      </c>
      <c r="G24" s="26">
        <v>-231.08520600000088</v>
      </c>
      <c r="H24" s="26">
        <v>-539.61661600000014</v>
      </c>
      <c r="I24" s="26">
        <v>-357.7652609999999</v>
      </c>
      <c r="J24" s="26">
        <v>-14.948122000000126</v>
      </c>
      <c r="K24" s="26">
        <v>-2006.3409730000001</v>
      </c>
      <c r="L24" s="26">
        <v>71.201107999999181</v>
      </c>
      <c r="M24" s="26">
        <v>-2082.6780500000004</v>
      </c>
      <c r="N24" s="26">
        <v>-965.21793000000127</v>
      </c>
      <c r="O24" s="26">
        <v>-1009.600000000001</v>
      </c>
      <c r="P24" s="26">
        <v>-165.3279729999993</v>
      </c>
      <c r="Q24" s="26">
        <v>703.9272260000007</v>
      </c>
      <c r="R24" s="26">
        <v>1150.6666729999997</v>
      </c>
      <c r="S24" s="26">
        <v>574.04377799999907</v>
      </c>
      <c r="T24" s="26">
        <v>471.40000000000146</v>
      </c>
      <c r="U24" s="26">
        <v>322.20000000000073</v>
      </c>
      <c r="V24" s="26">
        <v>-217.09999999999781</v>
      </c>
      <c r="W24" s="26">
        <v>-1374.7</v>
      </c>
      <c r="X24" s="26">
        <v>-1184</v>
      </c>
      <c r="Y24" s="26">
        <v>-714.49999999999852</v>
      </c>
      <c r="Z24" s="26">
        <v>378.89999999999782</v>
      </c>
      <c r="AA24" s="92">
        <f>Source!P46-(Source!B62/1000000)</f>
        <v>87.069864000001076</v>
      </c>
      <c r="AB24" s="92">
        <f>Source!Q46-(Source!C62/1000000)</f>
        <v>5356.2677789999989</v>
      </c>
      <c r="AC24" s="92">
        <f>Source!R46-(Source!D62/1000000)</f>
        <v>4802.9442410000011</v>
      </c>
      <c r="AD24" s="92">
        <f>Source!S46-(Source!E62/1000000)</f>
        <v>-1869.1759687999979</v>
      </c>
      <c r="AE24" s="92">
        <f>Source!T46-(Source!F62/1000000)</f>
        <v>5131.9892794999987</v>
      </c>
      <c r="AF24" s="26"/>
      <c r="AG24" s="26"/>
    </row>
    <row r="25" spans="1:33" s="24" customFormat="1" x14ac:dyDescent="0.25">
      <c r="A25" s="24" t="s">
        <v>54</v>
      </c>
      <c r="B25" s="29" t="s">
        <v>38</v>
      </c>
      <c r="C25" s="24" t="s">
        <v>54</v>
      </c>
      <c r="D25" s="26"/>
      <c r="E25" s="26"/>
      <c r="F25" s="26"/>
      <c r="G25" s="26"/>
      <c r="H25" s="26"/>
      <c r="I25" s="26"/>
      <c r="J25" s="26">
        <v>598.63300000000004</v>
      </c>
      <c r="K25" s="26">
        <v>1136.4000000000001</v>
      </c>
      <c r="L25" s="26">
        <v>1404.8</v>
      </c>
      <c r="M25" s="26">
        <v>2525.1999999999998</v>
      </c>
      <c r="N25" s="26">
        <v>1189</v>
      </c>
      <c r="O25" s="26">
        <v>722.1</v>
      </c>
      <c r="P25" s="26">
        <v>381.6</v>
      </c>
      <c r="Q25" s="26">
        <v>583.63091600000007</v>
      </c>
      <c r="R25" s="26">
        <v>367.6</v>
      </c>
      <c r="S25" s="26">
        <v>784.20632599999999</v>
      </c>
      <c r="T25" s="26">
        <v>912.1</v>
      </c>
      <c r="U25" s="26">
        <v>4048.8</v>
      </c>
      <c r="V25" s="26">
        <v>4391.6000000000004</v>
      </c>
      <c r="W25" s="26">
        <v>4407.5</v>
      </c>
      <c r="X25" s="26">
        <v>2956</v>
      </c>
      <c r="Y25" s="26"/>
      <c r="Z25" s="26"/>
      <c r="AA25" s="26"/>
      <c r="AB25" s="26"/>
      <c r="AC25" s="26"/>
      <c r="AD25" s="26"/>
      <c r="AE25" s="27"/>
      <c r="AF25" s="26"/>
      <c r="AG25" s="26"/>
    </row>
    <row r="26" spans="1:33" s="24" customFormat="1" x14ac:dyDescent="0.25"/>
    <row r="27" spans="1:33" s="24" customFormat="1" x14ac:dyDescent="0.25"/>
    <row r="28" spans="1:33" s="24" customFormat="1" x14ac:dyDescent="0.25"/>
    <row r="29" spans="1:33" s="24" customFormat="1" x14ac:dyDescent="0.25"/>
    <row r="30" spans="1:33" s="24" customFormat="1" x14ac:dyDescent="0.25"/>
    <row r="31" spans="1:33" s="24" customFormat="1" x14ac:dyDescent="0.25"/>
    <row r="32" spans="1:33" s="24" customFormat="1" x14ac:dyDescent="0.25"/>
    <row r="33" spans="1:2" s="24" customFormat="1" x14ac:dyDescent="0.25"/>
    <row r="34" spans="1:2" x14ac:dyDescent="0.25">
      <c r="A34" s="18"/>
      <c r="B34" s="18"/>
    </row>
    <row r="35" spans="1:2" x14ac:dyDescent="0.25">
      <c r="A35" s="18"/>
      <c r="B35" s="18"/>
    </row>
    <row r="36" spans="1:2" x14ac:dyDescent="0.25">
      <c r="A36" s="18"/>
      <c r="B36" s="18"/>
    </row>
    <row r="37" spans="1:2" x14ac:dyDescent="0.25">
      <c r="A37" s="18"/>
      <c r="B37" s="18"/>
    </row>
    <row r="38" spans="1:2" x14ac:dyDescent="0.25">
      <c r="A38" s="18"/>
      <c r="B38" s="18"/>
    </row>
    <row r="39" spans="1:2" x14ac:dyDescent="0.25">
      <c r="A39" s="18"/>
      <c r="B39" s="18"/>
    </row>
    <row r="40" spans="1:2" x14ac:dyDescent="0.25">
      <c r="A40" s="18"/>
      <c r="B40" s="18"/>
    </row>
    <row r="41" spans="1:2" x14ac:dyDescent="0.25">
      <c r="A41" s="18"/>
      <c r="B41" s="18"/>
    </row>
    <row r="42" spans="1:2" x14ac:dyDescent="0.25">
      <c r="A42" s="18"/>
      <c r="B42" s="18"/>
    </row>
    <row r="43" spans="1:2" x14ac:dyDescent="0.25">
      <c r="A43" s="18"/>
      <c r="B43" s="18"/>
    </row>
    <row r="44" spans="1:2" x14ac:dyDescent="0.25">
      <c r="A44" s="18"/>
      <c r="B44" s="18"/>
    </row>
    <row r="45" spans="1:2" x14ac:dyDescent="0.25">
      <c r="A45" s="18"/>
      <c r="B45" s="18"/>
    </row>
    <row r="46" spans="1:2" x14ac:dyDescent="0.25">
      <c r="A46" s="18"/>
      <c r="B46" s="18"/>
    </row>
    <row r="47" spans="1:2" x14ac:dyDescent="0.25">
      <c r="A47" s="18"/>
      <c r="B47" s="18"/>
    </row>
    <row r="48" spans="1:2" x14ac:dyDescent="0.25">
      <c r="A48" s="18"/>
      <c r="B48" s="18"/>
    </row>
    <row r="49" spans="1:2" x14ac:dyDescent="0.25">
      <c r="A49" s="18"/>
      <c r="B49" s="18"/>
    </row>
    <row r="50" spans="1:2" x14ac:dyDescent="0.25">
      <c r="A50" s="18"/>
      <c r="B50" s="18"/>
    </row>
    <row r="51" spans="1:2" x14ac:dyDescent="0.25">
      <c r="A51" s="18"/>
      <c r="B51" s="18"/>
    </row>
    <row r="52" spans="1:2" x14ac:dyDescent="0.25">
      <c r="A52" s="18"/>
      <c r="B52" s="18"/>
    </row>
    <row r="53" spans="1:2" x14ac:dyDescent="0.25">
      <c r="A53" s="18"/>
      <c r="B53" s="18"/>
    </row>
    <row r="54" spans="1:2" x14ac:dyDescent="0.25">
      <c r="A54" s="18"/>
      <c r="B54" s="18"/>
    </row>
    <row r="55" spans="1:2" x14ac:dyDescent="0.25">
      <c r="A55" s="18"/>
      <c r="B55" s="18"/>
    </row>
    <row r="56" spans="1:2" x14ac:dyDescent="0.25">
      <c r="A56" s="18"/>
      <c r="B56" s="18"/>
    </row>
    <row r="57" spans="1:2" x14ac:dyDescent="0.25">
      <c r="A57" s="18"/>
      <c r="B57" s="18"/>
    </row>
    <row r="58" spans="1:2" x14ac:dyDescent="0.25">
      <c r="A58" s="18"/>
      <c r="B58" s="18"/>
    </row>
    <row r="59" spans="1:2" x14ac:dyDescent="0.25">
      <c r="A59" s="18"/>
      <c r="B59" s="18"/>
    </row>
    <row r="60" spans="1:2" x14ac:dyDescent="0.25">
      <c r="A60" s="18"/>
      <c r="B60" s="18"/>
    </row>
    <row r="61" spans="1:2" x14ac:dyDescent="0.25">
      <c r="A61" s="18"/>
      <c r="B61" s="18"/>
    </row>
    <row r="62" spans="1:2" x14ac:dyDescent="0.25">
      <c r="A62" s="18"/>
      <c r="B62" s="18"/>
    </row>
    <row r="63" spans="1:2" x14ac:dyDescent="0.25">
      <c r="A63" s="18"/>
      <c r="B63" s="18"/>
    </row>
    <row r="64" spans="1:2" x14ac:dyDescent="0.25">
      <c r="A64" s="18"/>
      <c r="B64" s="18"/>
    </row>
    <row r="65" spans="1:2" x14ac:dyDescent="0.25">
      <c r="A65" s="18"/>
      <c r="B65" s="18"/>
    </row>
    <row r="66" spans="1:2" x14ac:dyDescent="0.25">
      <c r="A66" s="18"/>
      <c r="B66" s="18"/>
    </row>
    <row r="67" spans="1:2" x14ac:dyDescent="0.25">
      <c r="A67" s="18"/>
      <c r="B67" s="18"/>
    </row>
    <row r="68" spans="1:2" x14ac:dyDescent="0.25">
      <c r="A68" s="18"/>
      <c r="B68" s="18"/>
    </row>
    <row r="69" spans="1:2" x14ac:dyDescent="0.25">
      <c r="A69" s="18"/>
      <c r="B69" s="18"/>
    </row>
    <row r="70" spans="1:2" x14ac:dyDescent="0.25">
      <c r="A70" s="18"/>
      <c r="B70" s="18"/>
    </row>
    <row r="71" spans="1:2" x14ac:dyDescent="0.25">
      <c r="A71" s="18"/>
      <c r="B71" s="18"/>
    </row>
    <row r="72" spans="1:2" x14ac:dyDescent="0.25">
      <c r="A72" s="18"/>
      <c r="B72" s="18"/>
    </row>
    <row r="73" spans="1:2" x14ac:dyDescent="0.25">
      <c r="A73" s="18"/>
      <c r="B73" s="18"/>
    </row>
    <row r="74" spans="1:2" x14ac:dyDescent="0.25">
      <c r="A74" s="18"/>
      <c r="B74" s="18"/>
    </row>
    <row r="75" spans="1:2" x14ac:dyDescent="0.25">
      <c r="A75" s="18"/>
      <c r="B75" s="18"/>
    </row>
    <row r="76" spans="1:2" x14ac:dyDescent="0.25">
      <c r="A76" s="18"/>
      <c r="B76" s="18"/>
    </row>
    <row r="77" spans="1:2" x14ac:dyDescent="0.25">
      <c r="A77" s="18"/>
      <c r="B77" s="18"/>
    </row>
    <row r="78" spans="1:2" x14ac:dyDescent="0.25">
      <c r="A78" s="18"/>
      <c r="B78" s="18"/>
    </row>
    <row r="79" spans="1:2" x14ac:dyDescent="0.25">
      <c r="A79" s="18"/>
      <c r="B79" s="18"/>
    </row>
    <row r="80" spans="1:2" x14ac:dyDescent="0.25">
      <c r="A80" s="18"/>
      <c r="B80" s="18"/>
    </row>
    <row r="81" spans="1:2" x14ac:dyDescent="0.25">
      <c r="A81" s="18"/>
      <c r="B81" s="18"/>
    </row>
    <row r="82" spans="1:2" x14ac:dyDescent="0.25">
      <c r="A82" s="18"/>
      <c r="B82" s="18"/>
    </row>
    <row r="83" spans="1:2" x14ac:dyDescent="0.25">
      <c r="A83" s="18"/>
      <c r="B83" s="18"/>
    </row>
    <row r="84" spans="1:2" x14ac:dyDescent="0.25">
      <c r="A84" s="18"/>
      <c r="B84" s="18"/>
    </row>
    <row r="85" spans="1:2" x14ac:dyDescent="0.25">
      <c r="A85" s="18"/>
      <c r="B85" s="18"/>
    </row>
    <row r="86" spans="1:2" x14ac:dyDescent="0.25">
      <c r="A86" s="18"/>
      <c r="B86" s="18"/>
    </row>
    <row r="87" spans="1:2" x14ac:dyDescent="0.25">
      <c r="A87" s="18"/>
      <c r="B87" s="18"/>
    </row>
    <row r="88" spans="1:2" x14ac:dyDescent="0.25">
      <c r="A88" s="18"/>
      <c r="B88" s="18"/>
    </row>
    <row r="89" spans="1:2" x14ac:dyDescent="0.25">
      <c r="A89" s="18"/>
      <c r="B89" s="18"/>
    </row>
    <row r="90" spans="1:2" x14ac:dyDescent="0.25">
      <c r="A90" s="18"/>
      <c r="B90" s="18"/>
    </row>
  </sheetData>
  <conditionalFormatting sqref="C11:C20">
    <cfRule type="duplicateValues" dxfId="0" priority="2"/>
  </conditionalFormatting>
  <dataValidations count="2">
    <dataValidation type="list" allowBlank="1" showErrorMessage="1" prompt="_x000a_" sqref="B6">
      <formula1>$WYB$3:$WYB$6</formula1>
    </dataValidation>
    <dataValidation type="list" allowBlank="1" showInputMessage="1" showErrorMessage="1" sqref="B7">
      <formula1>$WYA$3:$WYA$5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3"/>
  <sheetViews>
    <sheetView topLeftCell="A31" workbookViewId="0">
      <selection activeCell="T46" sqref="T46"/>
    </sheetView>
  </sheetViews>
  <sheetFormatPr defaultRowHeight="15" x14ac:dyDescent="0.25"/>
  <cols>
    <col min="1" max="1" width="28.28515625" customWidth="1"/>
    <col min="2" max="7" width="18.7109375" bestFit="1" customWidth="1"/>
    <col min="15" max="15" width="42.42578125" bestFit="1" customWidth="1"/>
    <col min="16" max="20" width="15.42578125" bestFit="1" customWidth="1"/>
  </cols>
  <sheetData>
    <row r="1" spans="1:20" x14ac:dyDescent="0.25">
      <c r="A1" s="34" t="s">
        <v>55</v>
      </c>
    </row>
    <row r="6" spans="1:20" x14ac:dyDescent="0.25">
      <c r="O6" t="s">
        <v>80</v>
      </c>
    </row>
    <row r="8" spans="1:20" x14ac:dyDescent="0.25">
      <c r="O8" s="36" t="s">
        <v>57</v>
      </c>
      <c r="P8" s="37" t="s">
        <v>58</v>
      </c>
      <c r="Q8" s="37" t="s">
        <v>59</v>
      </c>
      <c r="R8" s="37" t="s">
        <v>60</v>
      </c>
      <c r="S8" s="37" t="s">
        <v>61</v>
      </c>
      <c r="T8" s="38" t="s">
        <v>62</v>
      </c>
    </row>
    <row r="9" spans="1:20" x14ac:dyDescent="0.25">
      <c r="O9" s="39"/>
      <c r="P9" s="40"/>
      <c r="Q9" s="40"/>
      <c r="R9" s="40"/>
      <c r="S9" s="40"/>
      <c r="T9" s="41"/>
    </row>
    <row r="10" spans="1:20" x14ac:dyDescent="0.25">
      <c r="O10" s="39" t="s">
        <v>79</v>
      </c>
      <c r="P10" s="42">
        <v>166581041</v>
      </c>
      <c r="Q10" s="42">
        <v>128974917</v>
      </c>
      <c r="R10" s="42">
        <v>94242077</v>
      </c>
      <c r="S10" s="42">
        <v>68515924</v>
      </c>
      <c r="T10" s="43">
        <v>33408249</v>
      </c>
    </row>
    <row r="11" spans="1:20" x14ac:dyDescent="0.25">
      <c r="O11" s="39" t="s">
        <v>63</v>
      </c>
      <c r="P11" s="42">
        <v>3820068602</v>
      </c>
      <c r="Q11" s="42">
        <v>12271222386</v>
      </c>
      <c r="R11" s="42">
        <v>14400893834</v>
      </c>
      <c r="S11" s="42">
        <v>16780018342</v>
      </c>
      <c r="T11" s="43">
        <v>16713137879</v>
      </c>
    </row>
    <row r="12" spans="1:20" x14ac:dyDescent="0.25">
      <c r="O12" s="39" t="s">
        <v>64</v>
      </c>
      <c r="P12" s="42">
        <v>238786254</v>
      </c>
      <c r="Q12" s="42">
        <v>1675590180</v>
      </c>
      <c r="R12" s="42">
        <v>4252833323</v>
      </c>
      <c r="S12" s="42">
        <v>6901368811</v>
      </c>
      <c r="T12" s="43">
        <v>8371252305.1364994</v>
      </c>
    </row>
    <row r="13" spans="1:20" x14ac:dyDescent="0.25">
      <c r="O13" s="44" t="s">
        <v>65</v>
      </c>
      <c r="P13" s="45">
        <v>4225435897</v>
      </c>
      <c r="Q13" s="45">
        <v>14075787483</v>
      </c>
      <c r="R13" s="45">
        <v>18747969234</v>
      </c>
      <c r="S13" s="45">
        <v>23749903077</v>
      </c>
      <c r="T13" s="46">
        <v>25117798433.136497</v>
      </c>
    </row>
    <row r="14" spans="1:20" x14ac:dyDescent="0.25">
      <c r="O14" s="44" t="s">
        <v>66</v>
      </c>
      <c r="P14" s="47">
        <v>5.3608514919258103E-2</v>
      </c>
      <c r="Q14" s="47">
        <v>0.17000179343924215</v>
      </c>
      <c r="R14" s="47">
        <v>0.21487826377698371</v>
      </c>
      <c r="S14" s="47">
        <v>0.24813578999039154</v>
      </c>
      <c r="T14" s="48">
        <v>0.23816265517958737</v>
      </c>
    </row>
    <row r="15" spans="1:20" x14ac:dyDescent="0.25">
      <c r="O15" s="39"/>
      <c r="P15" s="42"/>
      <c r="Q15" s="42"/>
      <c r="R15" s="42"/>
      <c r="S15" s="42"/>
      <c r="T15" s="43"/>
    </row>
    <row r="16" spans="1:20" x14ac:dyDescent="0.25">
      <c r="O16" s="39" t="s">
        <v>32</v>
      </c>
      <c r="P16" s="42">
        <v>3976699126</v>
      </c>
      <c r="Q16" s="42">
        <v>4262563112</v>
      </c>
      <c r="R16" s="42">
        <v>4686455340</v>
      </c>
      <c r="S16" s="42">
        <v>5017158005</v>
      </c>
      <c r="T16" s="43">
        <v>5065940252</v>
      </c>
    </row>
    <row r="17" spans="15:20" x14ac:dyDescent="0.25">
      <c r="O17" s="39" t="s">
        <v>67</v>
      </c>
      <c r="P17" s="42">
        <v>899861472</v>
      </c>
      <c r="Q17" s="42">
        <v>1007909766</v>
      </c>
      <c r="R17" s="42">
        <v>1363242855</v>
      </c>
      <c r="S17" s="42">
        <v>3123626710</v>
      </c>
      <c r="T17" s="43">
        <v>6455035969</v>
      </c>
    </row>
    <row r="18" spans="15:20" x14ac:dyDescent="0.25">
      <c r="O18" s="44" t="s">
        <v>68</v>
      </c>
      <c r="P18" s="45">
        <v>4876560598</v>
      </c>
      <c r="Q18" s="45">
        <v>5270472878</v>
      </c>
      <c r="R18" s="45">
        <v>6049698195</v>
      </c>
      <c r="S18" s="45">
        <v>8140784715</v>
      </c>
      <c r="T18" s="46">
        <v>11520976221</v>
      </c>
    </row>
    <row r="19" spans="15:20" x14ac:dyDescent="0.25">
      <c r="O19" s="44" t="s">
        <v>69</v>
      </c>
      <c r="P19" s="47">
        <v>6.1869397133241903E-2</v>
      </c>
      <c r="Q19" s="47">
        <v>6.3654686646485228E-2</v>
      </c>
      <c r="R19" s="47">
        <v>6.9338104212314192E-2</v>
      </c>
      <c r="S19" s="47">
        <v>8.5053822739784887E-2</v>
      </c>
      <c r="T19" s="48">
        <v>0.10923991982650917</v>
      </c>
    </row>
    <row r="20" spans="15:20" x14ac:dyDescent="0.25">
      <c r="O20" s="39"/>
      <c r="P20" s="49"/>
      <c r="Q20" s="49"/>
      <c r="R20" s="49"/>
      <c r="S20" s="49"/>
      <c r="T20" s="50"/>
    </row>
    <row r="21" spans="15:20" x14ac:dyDescent="0.25">
      <c r="O21" s="39" t="s">
        <v>70</v>
      </c>
      <c r="P21" s="42">
        <v>1890690792.7252066</v>
      </c>
      <c r="Q21" s="42">
        <v>1890690792.7252066</v>
      </c>
      <c r="R21" s="42">
        <v>1890690792.7252066</v>
      </c>
      <c r="S21" s="42">
        <v>1890690792.7252066</v>
      </c>
      <c r="T21" s="43">
        <v>1890690792.7252066</v>
      </c>
    </row>
    <row r="22" spans="15:20" x14ac:dyDescent="0.25">
      <c r="O22" s="51" t="s">
        <v>71</v>
      </c>
      <c r="P22" s="52">
        <v>10992687287.725206</v>
      </c>
      <c r="Q22" s="52">
        <v>21236951153.725208</v>
      </c>
      <c r="R22" s="52">
        <v>26688358221.725208</v>
      </c>
      <c r="S22" s="52">
        <v>33781378584.725208</v>
      </c>
      <c r="T22" s="53">
        <v>38529465446.861702</v>
      </c>
    </row>
    <row r="23" spans="15:20" x14ac:dyDescent="0.25">
      <c r="O23" s="54" t="s">
        <v>72</v>
      </c>
      <c r="P23" s="55">
        <v>0.1394652894592843</v>
      </c>
      <c r="Q23" s="55">
        <v>0.25649149560372542</v>
      </c>
      <c r="R23" s="55">
        <v>0.30588636060605251</v>
      </c>
      <c r="S23" s="55">
        <v>0.35294329559613996</v>
      </c>
      <c r="T23" s="56">
        <v>0.36532978070916439</v>
      </c>
    </row>
    <row r="24" spans="15:20" x14ac:dyDescent="0.25">
      <c r="O24" s="57"/>
      <c r="P24" s="49"/>
      <c r="Q24" s="49"/>
      <c r="R24" s="49"/>
      <c r="S24" s="49"/>
      <c r="T24" s="50"/>
    </row>
    <row r="25" spans="15:20" x14ac:dyDescent="0.25">
      <c r="O25" s="39" t="s">
        <v>73</v>
      </c>
      <c r="P25" s="42">
        <v>6192710000</v>
      </c>
      <c r="Q25" s="42">
        <v>6224443000</v>
      </c>
      <c r="R25" s="42">
        <v>7777009380</v>
      </c>
      <c r="S25" s="42">
        <v>7882159380</v>
      </c>
      <c r="T25" s="43">
        <v>6266504380</v>
      </c>
    </row>
    <row r="26" spans="15:20" x14ac:dyDescent="0.25">
      <c r="O26" s="39" t="s">
        <v>74</v>
      </c>
      <c r="P26" s="42">
        <v>1000000000</v>
      </c>
      <c r="Q26" s="42">
        <v>1000000000</v>
      </c>
      <c r="R26" s="42">
        <v>1040000000</v>
      </c>
      <c r="S26" s="42">
        <v>1040000000</v>
      </c>
      <c r="T26" s="43">
        <v>1040000000</v>
      </c>
    </row>
    <row r="27" spans="15:20" x14ac:dyDescent="0.25">
      <c r="O27" s="51" t="s">
        <v>75</v>
      </c>
      <c r="P27" s="52">
        <v>7192710000</v>
      </c>
      <c r="Q27" s="52">
        <v>7224443000</v>
      </c>
      <c r="R27" s="52">
        <v>8817009380</v>
      </c>
      <c r="S27" s="52">
        <v>8922159380</v>
      </c>
      <c r="T27" s="53">
        <v>7306504380</v>
      </c>
    </row>
    <row r="28" spans="15:20" x14ac:dyDescent="0.25">
      <c r="O28" s="54" t="s">
        <v>76</v>
      </c>
      <c r="P28" s="55">
        <v>9.1254609167934791E-2</v>
      </c>
      <c r="Q28" s="55">
        <v>8.7253964872863868E-2</v>
      </c>
      <c r="R28" s="55">
        <v>0.10105540731547051</v>
      </c>
      <c r="S28" s="55">
        <v>9.3217520046239052E-2</v>
      </c>
      <c r="T28" s="56">
        <v>6.9279020924318785E-2</v>
      </c>
    </row>
    <row r="29" spans="15:20" x14ac:dyDescent="0.25">
      <c r="O29" s="39"/>
      <c r="P29" s="42"/>
      <c r="Q29" s="42"/>
      <c r="R29" s="42"/>
      <c r="S29" s="42"/>
      <c r="T29" s="43"/>
    </row>
    <row r="30" spans="15:20" x14ac:dyDescent="0.25">
      <c r="O30" s="58" t="s">
        <v>77</v>
      </c>
      <c r="P30" s="59">
        <v>18185397287.725204</v>
      </c>
      <c r="Q30" s="59">
        <v>28461394153.725208</v>
      </c>
      <c r="R30" s="59">
        <v>35505367601.725204</v>
      </c>
      <c r="S30" s="59">
        <v>42703537964.725204</v>
      </c>
      <c r="T30" s="60">
        <v>45835969826.861702</v>
      </c>
    </row>
    <row r="31" spans="15:20" x14ac:dyDescent="0.25">
      <c r="O31" s="61" t="s">
        <v>78</v>
      </c>
      <c r="P31" s="62">
        <v>0.20673252122043481</v>
      </c>
      <c r="Q31" s="62">
        <v>0.32091044495859122</v>
      </c>
      <c r="R31" s="62">
        <v>0.38527177530476842</v>
      </c>
      <c r="S31" s="62">
        <v>0.42640713277641551</v>
      </c>
      <c r="T31" s="63">
        <v>0.41668159593041532</v>
      </c>
    </row>
    <row r="42" spans="1:41" ht="15" customHeight="1" x14ac:dyDescent="0.25"/>
    <row r="43" spans="1:41" ht="15" customHeight="1" x14ac:dyDescent="0.25">
      <c r="A43" s="64" t="s">
        <v>81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</row>
    <row r="44" spans="1:41" ht="15" customHeight="1" x14ac:dyDescent="0.2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 t="s">
        <v>102</v>
      </c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</row>
    <row r="45" spans="1:41" ht="15" customHeight="1" x14ac:dyDescent="0.25">
      <c r="A45" s="66" t="s">
        <v>82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91" t="s">
        <v>100</v>
      </c>
      <c r="O45" s="91" t="s">
        <v>101</v>
      </c>
      <c r="P45" s="65" t="s">
        <v>103</v>
      </c>
      <c r="Q45" s="65" t="s">
        <v>104</v>
      </c>
      <c r="R45" s="65" t="s">
        <v>105</v>
      </c>
      <c r="S45" s="65" t="s">
        <v>106</v>
      </c>
      <c r="T45" s="65" t="s">
        <v>107</v>
      </c>
      <c r="U45" s="65"/>
      <c r="V45" s="65"/>
      <c r="W45" s="65"/>
      <c r="X45" s="65"/>
      <c r="Y45" s="67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</row>
    <row r="46" spans="1:41" ht="15" customHeight="1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89" t="s">
        <v>98</v>
      </c>
      <c r="O46" s="90" t="s">
        <v>99</v>
      </c>
      <c r="P46" s="65">
        <v>771.11314100000106</v>
      </c>
      <c r="Q46" s="65">
        <v>6207.205359999999</v>
      </c>
      <c r="R46" s="65">
        <v>6080.1392940000005</v>
      </c>
      <c r="S46" s="65">
        <v>-1137.994016799998</v>
      </c>
      <c r="T46" s="65">
        <v>6418.7576424999988</v>
      </c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</row>
    <row r="47" spans="1:41" ht="15" customHeight="1" x14ac:dyDescent="0.25">
      <c r="A47" s="65"/>
      <c r="B47" s="68">
        <v>2014</v>
      </c>
      <c r="C47" s="68">
        <v>2015</v>
      </c>
      <c r="D47" s="68">
        <v>2016</v>
      </c>
      <c r="E47" s="68">
        <v>2017</v>
      </c>
      <c r="F47" s="68">
        <v>2018</v>
      </c>
      <c r="G47" s="68">
        <v>2019</v>
      </c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</row>
    <row r="48" spans="1:41" ht="15" customHeight="1" x14ac:dyDescent="0.25">
      <c r="A48" s="65" t="s">
        <v>83</v>
      </c>
      <c r="B48" s="73">
        <v>571763109</v>
      </c>
      <c r="C48" s="73">
        <v>673049801</v>
      </c>
      <c r="D48" s="73">
        <v>876378036</v>
      </c>
      <c r="E48" s="73">
        <v>373639084</v>
      </c>
      <c r="F48" s="73">
        <v>921010414</v>
      </c>
      <c r="G48" s="88">
        <v>439055277.5</v>
      </c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9"/>
      <c r="T48" s="69"/>
      <c r="U48" s="69"/>
      <c r="V48" s="70"/>
      <c r="W48" s="70"/>
      <c r="X48" s="70"/>
      <c r="Y48" s="70"/>
      <c r="Z48" s="69"/>
      <c r="AA48" s="69"/>
      <c r="AB48" s="69"/>
      <c r="AC48" s="69"/>
      <c r="AD48" s="69"/>
      <c r="AE48" s="69"/>
      <c r="AF48" s="69"/>
      <c r="AG48" s="69"/>
      <c r="AH48" s="69"/>
      <c r="AI48" s="70"/>
    </row>
    <row r="49" spans="1:35" ht="15" customHeight="1" x14ac:dyDescent="0.25">
      <c r="A49" s="65" t="s">
        <v>84</v>
      </c>
      <c r="B49" s="88">
        <v>999950000</v>
      </c>
      <c r="C49" s="88">
        <v>944520000</v>
      </c>
      <c r="D49" s="88">
        <v>1123370000</v>
      </c>
      <c r="E49" s="88">
        <v>1031610000</v>
      </c>
      <c r="F49" s="88">
        <v>1615655000</v>
      </c>
      <c r="G49" s="88">
        <v>672893000</v>
      </c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9"/>
      <c r="T49" s="70"/>
      <c r="U49" s="70"/>
      <c r="V49" s="70"/>
      <c r="W49" s="70"/>
      <c r="X49" s="70"/>
      <c r="Y49" s="70"/>
      <c r="Z49" s="69"/>
      <c r="AA49" s="69"/>
      <c r="AB49" s="69"/>
      <c r="AC49" s="69"/>
      <c r="AD49" s="69"/>
      <c r="AE49" s="69"/>
      <c r="AF49" s="69"/>
      <c r="AG49" s="69"/>
      <c r="AH49" s="69"/>
      <c r="AI49" s="70"/>
    </row>
    <row r="50" spans="1:35" ht="15" customHeight="1" x14ac:dyDescent="0.25">
      <c r="A50" s="65"/>
      <c r="B50" s="79"/>
      <c r="C50" s="79"/>
      <c r="D50" s="79"/>
      <c r="E50" s="79"/>
      <c r="F50" s="79"/>
      <c r="G50" s="79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</row>
    <row r="51" spans="1:35" ht="15" customHeight="1" x14ac:dyDescent="0.25">
      <c r="A51" s="71" t="s">
        <v>85</v>
      </c>
      <c r="B51" s="85">
        <f>SUM(B48:B49)</f>
        <v>1571713109</v>
      </c>
      <c r="C51" s="85">
        <f t="shared" ref="C51:G51" si="0">SUM(C48:C49)</f>
        <v>1617569801</v>
      </c>
      <c r="D51" s="85">
        <f t="shared" si="0"/>
        <v>1999748036</v>
      </c>
      <c r="E51" s="85">
        <f t="shared" si="0"/>
        <v>1405249084</v>
      </c>
      <c r="F51" s="85">
        <f t="shared" si="0"/>
        <v>2536665414</v>
      </c>
      <c r="G51" s="85">
        <f t="shared" si="0"/>
        <v>1111948277.5</v>
      </c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</row>
    <row r="52" spans="1:35" ht="15" customHeight="1" x14ac:dyDescent="0.25">
      <c r="A52" s="65"/>
      <c r="B52" s="79"/>
      <c r="C52" s="79"/>
      <c r="D52" s="79"/>
      <c r="E52" s="79"/>
      <c r="F52" s="79"/>
      <c r="G52" s="79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</row>
    <row r="53" spans="1:35" ht="15" customHeight="1" x14ac:dyDescent="0.25">
      <c r="A53" s="66" t="s">
        <v>86</v>
      </c>
      <c r="B53" s="79"/>
      <c r="C53" s="79"/>
      <c r="D53" s="79"/>
      <c r="E53" s="79"/>
      <c r="F53" s="79"/>
      <c r="G53" s="79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</row>
    <row r="54" spans="1:35" ht="15" customHeight="1" x14ac:dyDescent="0.25">
      <c r="A54" s="65"/>
      <c r="B54" s="79"/>
      <c r="C54" s="79"/>
      <c r="D54" s="79"/>
      <c r="E54" s="79"/>
      <c r="F54" s="79"/>
      <c r="G54" s="79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</row>
    <row r="55" spans="1:35" ht="15" customHeight="1" x14ac:dyDescent="0.25">
      <c r="A55" s="65" t="s">
        <v>87</v>
      </c>
      <c r="B55" s="73">
        <v>112280168</v>
      </c>
      <c r="C55" s="73">
        <v>177887780</v>
      </c>
      <c r="D55" s="73">
        <v>400817017</v>
      </c>
      <c r="E55" s="73">
        <v>357542868</v>
      </c>
      <c r="F55" s="73">
        <v>365757949</v>
      </c>
      <c r="G55" s="73">
        <v>409050000</v>
      </c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70"/>
      <c r="U55" s="70"/>
      <c r="V55" s="70"/>
      <c r="W55" s="70"/>
      <c r="X55" s="70"/>
      <c r="Y55" s="70"/>
      <c r="Z55" s="70"/>
      <c r="AA55" s="69"/>
      <c r="AB55" s="69"/>
      <c r="AC55" s="69"/>
      <c r="AD55" s="69"/>
      <c r="AE55" s="69"/>
      <c r="AF55" s="69"/>
      <c r="AG55" s="69"/>
      <c r="AH55" s="69"/>
      <c r="AI55" s="70"/>
    </row>
    <row r="56" spans="1:35" ht="15" customHeight="1" x14ac:dyDescent="0.25">
      <c r="A56" s="65" t="s">
        <v>88</v>
      </c>
      <c r="B56" s="88">
        <v>572893631</v>
      </c>
      <c r="C56" s="88">
        <v>557364286</v>
      </c>
      <c r="D56" s="88">
        <v>557854287</v>
      </c>
      <c r="E56" s="88">
        <v>546979592</v>
      </c>
      <c r="F56" s="88">
        <v>1563641815</v>
      </c>
      <c r="G56" s="88">
        <v>553500000</v>
      </c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70"/>
      <c r="U56" s="70"/>
      <c r="V56" s="70"/>
      <c r="W56" s="70"/>
      <c r="X56" s="70"/>
      <c r="Y56" s="70"/>
      <c r="Z56" s="69"/>
      <c r="AA56" s="69"/>
      <c r="AB56" s="69"/>
      <c r="AC56" s="69"/>
      <c r="AD56" s="69"/>
      <c r="AE56" s="69"/>
      <c r="AF56" s="69"/>
      <c r="AG56" s="69"/>
      <c r="AH56" s="69"/>
      <c r="AI56" s="70"/>
    </row>
    <row r="57" spans="1:35" ht="15" customHeight="1" x14ac:dyDescent="0.25">
      <c r="A57" s="65"/>
      <c r="B57" s="79"/>
      <c r="C57" s="79"/>
      <c r="D57" s="79"/>
      <c r="E57" s="79"/>
      <c r="F57" s="79"/>
      <c r="G57" s="79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9"/>
      <c r="AC57" s="65"/>
      <c r="AD57" s="65"/>
      <c r="AE57" s="65"/>
      <c r="AF57" s="65"/>
      <c r="AG57" s="65"/>
      <c r="AH57" s="65"/>
      <c r="AI57" s="65"/>
    </row>
    <row r="58" spans="1:35" ht="15" customHeight="1" x14ac:dyDescent="0.25">
      <c r="A58" s="71" t="s">
        <v>89</v>
      </c>
      <c r="B58" s="85">
        <f>SUM(B55:B56)</f>
        <v>685173799</v>
      </c>
      <c r="C58" s="85">
        <f t="shared" ref="C58:G58" si="1">SUM(C55:C56)</f>
        <v>735252066</v>
      </c>
      <c r="D58" s="85">
        <f t="shared" si="1"/>
        <v>958671304</v>
      </c>
      <c r="E58" s="85">
        <f t="shared" si="1"/>
        <v>904522460</v>
      </c>
      <c r="F58" s="85">
        <f t="shared" si="1"/>
        <v>1929399764</v>
      </c>
      <c r="G58" s="85">
        <f t="shared" si="1"/>
        <v>962550000</v>
      </c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</row>
    <row r="59" spans="1:35" ht="15" customHeight="1" x14ac:dyDescent="0.25">
      <c r="A59" s="65"/>
      <c r="B59" s="79"/>
      <c r="C59" s="79"/>
      <c r="D59" s="79"/>
      <c r="E59" s="79"/>
      <c r="F59" s="79"/>
      <c r="G59" s="79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65"/>
    </row>
    <row r="60" spans="1:35" ht="15" customHeight="1" x14ac:dyDescent="0.25">
      <c r="A60" s="66" t="s">
        <v>90</v>
      </c>
      <c r="B60" s="79"/>
      <c r="C60" s="79"/>
      <c r="D60" s="79"/>
      <c r="E60" s="79"/>
      <c r="F60" s="79"/>
      <c r="G60" s="79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</row>
    <row r="61" spans="1:35" ht="15" customHeight="1" x14ac:dyDescent="0.25">
      <c r="A61" s="65"/>
      <c r="B61" s="79"/>
      <c r="C61" s="79"/>
      <c r="D61" s="79"/>
      <c r="E61" s="79"/>
      <c r="F61" s="79"/>
      <c r="G61" s="79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74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</row>
    <row r="62" spans="1:35" ht="15" customHeight="1" x14ac:dyDescent="0.25">
      <c r="A62" s="65" t="s">
        <v>91</v>
      </c>
      <c r="B62" s="86">
        <v>684043277</v>
      </c>
      <c r="C62" s="86">
        <v>850937581</v>
      </c>
      <c r="D62" s="86">
        <v>1277195053</v>
      </c>
      <c r="E62" s="86">
        <v>731181952</v>
      </c>
      <c r="F62" s="86">
        <v>1286768363</v>
      </c>
      <c r="G62" s="86">
        <v>848105277.5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</row>
    <row r="63" spans="1:35" ht="15" customHeight="1" x14ac:dyDescent="0.25">
      <c r="A63" s="65" t="s">
        <v>92</v>
      </c>
      <c r="B63" s="86">
        <v>1572843631</v>
      </c>
      <c r="C63" s="86">
        <v>1501884286</v>
      </c>
      <c r="D63" s="86">
        <v>1681224287</v>
      </c>
      <c r="E63" s="86">
        <v>1578589592</v>
      </c>
      <c r="F63" s="86">
        <v>3179296815</v>
      </c>
      <c r="G63" s="86">
        <v>1226393000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</row>
    <row r="64" spans="1:35" ht="15" customHeight="1" x14ac:dyDescent="0.25">
      <c r="A64" s="65"/>
      <c r="B64" s="79"/>
      <c r="C64" s="79"/>
      <c r="D64" s="79"/>
      <c r="E64" s="79"/>
      <c r="F64" s="79"/>
      <c r="G64" s="79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76"/>
      <c r="T64" s="76"/>
      <c r="U64" s="76"/>
      <c r="V64" s="76"/>
      <c r="W64" s="76"/>
      <c r="X64" s="76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</row>
    <row r="65" spans="1:41" ht="15" customHeight="1" x14ac:dyDescent="0.25">
      <c r="A65" s="71" t="s">
        <v>93</v>
      </c>
      <c r="B65" s="87">
        <v>2256886908</v>
      </c>
      <c r="C65" s="87">
        <v>2352821867</v>
      </c>
      <c r="D65" s="87">
        <v>2958419340</v>
      </c>
      <c r="E65" s="87">
        <v>2309771544</v>
      </c>
      <c r="F65" s="87">
        <v>4466065178</v>
      </c>
      <c r="G65" s="87">
        <v>2074498277.5</v>
      </c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</row>
    <row r="66" spans="1:41" ht="15" customHeight="1" x14ac:dyDescent="0.25">
      <c r="A66" s="65"/>
      <c r="B66" s="79"/>
      <c r="C66" s="79"/>
      <c r="D66" s="79"/>
      <c r="E66" s="79"/>
      <c r="F66" s="79"/>
      <c r="G66" s="79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65"/>
    </row>
    <row r="67" spans="1:41" ht="15" customHeight="1" x14ac:dyDescent="0.25">
      <c r="A67" s="65"/>
      <c r="B67" s="79"/>
      <c r="C67" s="79"/>
      <c r="D67" s="79"/>
      <c r="E67" s="79"/>
      <c r="F67" s="79"/>
      <c r="G67" s="79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65"/>
    </row>
    <row r="68" spans="1:41" ht="15" customHeight="1" x14ac:dyDescent="0.25">
      <c r="A68" s="65"/>
      <c r="B68" s="79"/>
      <c r="C68" s="79"/>
      <c r="D68" s="79"/>
      <c r="E68" s="79"/>
      <c r="F68" s="79"/>
      <c r="G68" s="79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78"/>
      <c r="V68" s="65"/>
      <c r="W68" s="65"/>
      <c r="X68" s="65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65"/>
    </row>
    <row r="69" spans="1:41" ht="15" customHeight="1" x14ac:dyDescent="0.25">
      <c r="A69" s="66" t="s">
        <v>94</v>
      </c>
      <c r="B69" s="79"/>
      <c r="C69" s="79"/>
      <c r="D69" s="79"/>
      <c r="E69" s="79"/>
      <c r="F69" s="79"/>
      <c r="G69" s="79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65"/>
      <c r="AJ69" s="83"/>
    </row>
    <row r="70" spans="1:41" ht="15" customHeight="1" x14ac:dyDescent="0.25">
      <c r="A70" s="65"/>
      <c r="B70" s="79"/>
      <c r="C70" s="79"/>
      <c r="D70" s="79"/>
      <c r="E70" s="79"/>
      <c r="F70" s="79"/>
      <c r="G70" s="79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74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83"/>
    </row>
    <row r="71" spans="1:41" ht="15" customHeight="1" x14ac:dyDescent="0.25">
      <c r="A71" s="65" t="s">
        <v>95</v>
      </c>
      <c r="B71" s="73">
        <v>7192710000</v>
      </c>
      <c r="C71" s="73">
        <v>7224443000</v>
      </c>
      <c r="D71" s="73">
        <v>8817009380</v>
      </c>
      <c r="E71" s="73">
        <v>8922159380</v>
      </c>
      <c r="F71" s="73">
        <v>7306504380</v>
      </c>
      <c r="G71" s="73">
        <v>5593611380</v>
      </c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83"/>
    </row>
    <row r="72" spans="1:41" ht="15" customHeight="1" x14ac:dyDescent="0.25">
      <c r="A72" s="65"/>
      <c r="B72" s="79"/>
      <c r="C72" s="79"/>
      <c r="D72" s="79"/>
      <c r="E72" s="79"/>
      <c r="F72" s="79"/>
      <c r="G72" s="7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77"/>
      <c r="U72" s="77"/>
      <c r="V72" s="77"/>
      <c r="W72" s="77"/>
      <c r="X72" s="77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5"/>
      <c r="AJ72" s="83"/>
    </row>
    <row r="73" spans="1:41" ht="15" customHeight="1" x14ac:dyDescent="0.25">
      <c r="A73" s="65" t="s">
        <v>96</v>
      </c>
      <c r="B73" s="73">
        <v>10992687287.725206</v>
      </c>
      <c r="C73" s="73">
        <v>21236951153.725208</v>
      </c>
      <c r="D73" s="73">
        <v>26688358221.725208</v>
      </c>
      <c r="E73" s="73">
        <v>33781378584.725208</v>
      </c>
      <c r="F73" s="73">
        <v>38529465446.861702</v>
      </c>
      <c r="G73" s="73">
        <v>41731262081.627571</v>
      </c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80"/>
      <c r="Z73" s="80"/>
      <c r="AA73" s="80"/>
      <c r="AB73" s="80"/>
      <c r="AC73" s="80"/>
      <c r="AD73" s="69"/>
      <c r="AE73" s="69"/>
      <c r="AF73" s="69"/>
      <c r="AG73" s="69"/>
      <c r="AH73" s="69"/>
      <c r="AI73" s="69"/>
      <c r="AJ73" s="83"/>
    </row>
    <row r="74" spans="1:41" ht="15" customHeight="1" x14ac:dyDescent="0.25">
      <c r="A74" s="65"/>
      <c r="B74" s="79"/>
      <c r="C74" s="79"/>
      <c r="D74" s="79"/>
      <c r="E74" s="79"/>
      <c r="F74" s="79"/>
      <c r="G74" s="79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77"/>
      <c r="Y74" s="69"/>
      <c r="Z74" s="77"/>
      <c r="AA74" s="77"/>
      <c r="AB74" s="77"/>
      <c r="AC74" s="77"/>
      <c r="AD74" s="77"/>
      <c r="AE74" s="77"/>
      <c r="AF74" s="77"/>
      <c r="AG74" s="77"/>
      <c r="AH74" s="77"/>
      <c r="AI74" s="65"/>
      <c r="AJ74" s="83"/>
    </row>
    <row r="75" spans="1:41" ht="15" customHeight="1" x14ac:dyDescent="0.25">
      <c r="A75" s="71" t="s">
        <v>97</v>
      </c>
      <c r="B75" s="87">
        <v>18185397287.725204</v>
      </c>
      <c r="C75" s="87">
        <v>28461394153.725208</v>
      </c>
      <c r="D75" s="87">
        <v>35505367601.725204</v>
      </c>
      <c r="E75" s="87">
        <v>42703537964.725204</v>
      </c>
      <c r="F75" s="87">
        <v>45835969826.861702</v>
      </c>
      <c r="G75" s="87">
        <v>47324873461.627571</v>
      </c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3"/>
    </row>
    <row r="76" spans="1:41" ht="15" customHeight="1" x14ac:dyDescent="0.2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83"/>
    </row>
    <row r="77" spans="1:41" ht="15" customHeight="1" x14ac:dyDescent="0.2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83"/>
    </row>
    <row r="78" spans="1:41" ht="15" customHeight="1" x14ac:dyDescent="0.25">
      <c r="A78" s="65"/>
      <c r="B78" s="79"/>
      <c r="C78" s="79"/>
      <c r="D78" s="79"/>
      <c r="E78" s="79"/>
      <c r="F78" s="79"/>
      <c r="G78" s="79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65"/>
      <c r="AD78" s="65"/>
      <c r="AE78" s="65"/>
      <c r="AF78" s="65"/>
      <c r="AG78" s="65"/>
      <c r="AH78" s="79"/>
      <c r="AI78" s="79"/>
      <c r="AJ78" s="83"/>
    </row>
    <row r="79" spans="1:41" ht="15" customHeight="1" x14ac:dyDescent="0.25">
      <c r="A79" s="65"/>
      <c r="B79" s="84"/>
      <c r="C79" s="84"/>
      <c r="D79" s="84"/>
      <c r="E79" s="84"/>
      <c r="F79" s="84"/>
      <c r="G79" s="84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</row>
    <row r="80" spans="1:41" x14ac:dyDescent="0.2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</row>
    <row r="81" spans="1:36" x14ac:dyDescent="0.25">
      <c r="A81" s="83"/>
      <c r="B81" s="83"/>
      <c r="C81" s="83"/>
      <c r="D81" s="83"/>
      <c r="E81" s="83"/>
      <c r="F81" s="83"/>
      <c r="G81" s="83"/>
      <c r="AH81" s="83"/>
      <c r="AI81" s="83"/>
      <c r="AJ81" s="83"/>
    </row>
    <row r="82" spans="1:36" x14ac:dyDescent="0.25">
      <c r="AH82" s="83"/>
      <c r="AI82" s="83"/>
      <c r="AJ82" s="83"/>
    </row>
    <row r="83" spans="1:36" x14ac:dyDescent="0.25">
      <c r="AH83" s="83"/>
      <c r="AI83" s="83"/>
      <c r="AJ83" s="83"/>
    </row>
  </sheetData>
  <hyperlinks>
    <hyperlink ref="A1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Dataset</vt:lpstr>
      <vt:lpstr>Source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rpeter</cp:lastModifiedBy>
  <dcterms:created xsi:type="dcterms:W3CDTF">2016-03-10T14:57:36Z</dcterms:created>
  <dcterms:modified xsi:type="dcterms:W3CDTF">2019-09-11T03:12:30Z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